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4 Abril 2021\Logística\Director\"/>
    </mc:Choice>
  </mc:AlternateContent>
  <bookViews>
    <workbookView xWindow="0" yWindow="0" windowWidth="8760" windowHeight="8565" activeTab="1"/>
  </bookViews>
  <sheets>
    <sheet name="Tratamientos Preventivos" sheetId="8" r:id="rId1"/>
    <sheet name="Verificación de Calidad Física" sheetId="9" r:id="rId2"/>
  </sheets>
  <definedNames>
    <definedName name="_xlnm.Print_Area" localSheetId="0">'Tratamientos Preventivos'!$B$13:$H$102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9" l="1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E79" i="9" s="1"/>
  <c r="D72" i="9"/>
  <c r="F66" i="9"/>
  <c r="E66" i="9"/>
  <c r="D66" i="9"/>
  <c r="F53" i="9"/>
  <c r="E53" i="9"/>
  <c r="D53" i="9"/>
  <c r="F40" i="9"/>
  <c r="E40" i="9"/>
  <c r="D40" i="9"/>
  <c r="F28" i="9"/>
  <c r="E28" i="9"/>
  <c r="D28" i="9"/>
  <c r="F79" i="9" l="1"/>
  <c r="D79" i="9"/>
  <c r="D101" i="8" l="1"/>
  <c r="D100" i="8"/>
  <c r="D99" i="8"/>
  <c r="D98" i="8"/>
  <c r="D97" i="8"/>
  <c r="D96" i="8"/>
  <c r="D95" i="8"/>
  <c r="F53" i="8"/>
  <c r="D33" i="8"/>
  <c r="F88" i="8"/>
  <c r="F71" i="8"/>
  <c r="F85" i="8"/>
  <c r="F69" i="8"/>
  <c r="F50" i="8"/>
  <c r="F84" i="8"/>
  <c r="F68" i="8"/>
  <c r="F28" i="8"/>
  <c r="F66" i="8"/>
  <c r="F65" i="8"/>
  <c r="F62" i="8"/>
  <c r="F63" i="8"/>
  <c r="F46" i="8"/>
  <c r="F45" i="8"/>
  <c r="F44" i="8"/>
  <c r="F26" i="8"/>
  <c r="F25" i="8"/>
  <c r="F24" i="8"/>
  <c r="F23" i="8"/>
  <c r="D90" i="8" l="1"/>
  <c r="D74" i="8"/>
  <c r="D54" i="8"/>
  <c r="D102" i="8" l="1"/>
</calcChain>
</file>

<file path=xl/sharedStrings.xml><?xml version="1.0" encoding="utf-8"?>
<sst xmlns="http://schemas.openxmlformats.org/spreadsheetml/2006/main" count="358" uniqueCount="92">
  <si>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</si>
  <si>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</si>
  <si>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</si>
  <si>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</si>
  <si>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</si>
  <si>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</si>
  <si>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</si>
  <si>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</si>
  <si>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</si>
  <si>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</si>
  <si>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</si>
  <si>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</si>
  <si>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</si>
  <si>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</si>
  <si>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</si>
  <si>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</si>
  <si>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</si>
  <si>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</si>
  <si>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</si>
  <si>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Ambiente General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</si>
  <si>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</si>
  <si>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</si>
  <si>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</si>
  <si>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</si>
  <si>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</si>
  <si>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</si>
  <si>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</si>
  <si>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</si>
  <si>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</si>
  <si>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Hedonal</t>
  </si>
  <si>
    <t>Bodega</t>
  </si>
  <si>
    <t xml:space="preserve">Retalhuleu </t>
  </si>
  <si>
    <t>No. De aplicaciónes</t>
  </si>
  <si>
    <t>PRODUCTO O AMBIENTE TRATADO</t>
  </si>
  <si>
    <t>RESUMEN</t>
  </si>
  <si>
    <t>Total</t>
  </si>
  <si>
    <t>K-othrine</t>
  </si>
  <si>
    <t>Pisos y paredes</t>
  </si>
  <si>
    <t>K-othine</t>
  </si>
  <si>
    <t>K-obiol</t>
  </si>
  <si>
    <t>K-otrine</t>
  </si>
  <si>
    <t>Roundup</t>
  </si>
  <si>
    <t>Harina de Maíz Nixtamalizada</t>
  </si>
  <si>
    <t>Imbirex</t>
  </si>
  <si>
    <t>Frijol, Arroz y Maiz</t>
  </si>
  <si>
    <t>Interior Bodegas</t>
  </si>
  <si>
    <t>--</t>
  </si>
  <si>
    <t>Harina de Maiz, Avena y Maiz</t>
  </si>
  <si>
    <t>Arroz, Pasta y Vitatol</t>
  </si>
  <si>
    <t>Maiz</t>
  </si>
  <si>
    <t>Frijol, Arroz, Maíz y Harina de Maiz</t>
  </si>
  <si>
    <t>k-obiol</t>
  </si>
  <si>
    <t>Frijol y Maiz</t>
  </si>
  <si>
    <t>bodegas</t>
  </si>
  <si>
    <t>Bodegas</t>
  </si>
  <si>
    <t>Areas verdes</t>
  </si>
  <si>
    <t>ENERO-ABRIL-2021</t>
  </si>
  <si>
    <t>Preventiva</t>
  </si>
  <si>
    <t>---------</t>
  </si>
  <si>
    <t>-------</t>
  </si>
  <si>
    <t>------</t>
  </si>
  <si>
    <t>-------------------------</t>
  </si>
  <si>
    <t>Fumigacion curativa</t>
  </si>
  <si>
    <t>Aspersión curativa</t>
  </si>
  <si>
    <t>Aspersión preventiva/curativa</t>
  </si>
  <si>
    <t>INSTITUTO NACIONAL DE COMERCIALIZACIÓN AGRÍCOLA  - INDECA -</t>
  </si>
  <si>
    <t>MES: ABRIL 2021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</si>
  <si>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</si>
  <si>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</si>
  <si>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</si>
  <si>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</si>
  <si>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</si>
  <si>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José Luis Jiménez/</t>
  </si>
  <si>
    <t>25 de mayo del 2021</t>
  </si>
  <si>
    <t>DECRETO 25-2018</t>
  </si>
  <si>
    <t>Verificación de calidad física de los alimentos</t>
  </si>
  <si>
    <t>Mes:</t>
  </si>
  <si>
    <t>Actividad</t>
  </si>
  <si>
    <t>Verificación de los alimentos previo a la Recepción</t>
  </si>
  <si>
    <t>Monitoreo de calidad física de los alimentos</t>
  </si>
  <si>
    <t>Verificación del alimentos previo al despacho</t>
  </si>
  <si>
    <t>Chimaltenango, Chimaltenango</t>
  </si>
  <si>
    <t>Fraijanes, Guatemala</t>
  </si>
  <si>
    <t>Ipala, Chiquimula</t>
  </si>
  <si>
    <t>Los Amates, Izabal</t>
  </si>
  <si>
    <t>Quetzaltenango, Quetzaltenango</t>
  </si>
  <si>
    <t>Retalhuleu, Retalhuleu</t>
  </si>
  <si>
    <t>Tactic, Alta Verapaz</t>
  </si>
  <si>
    <t>.</t>
  </si>
  <si>
    <t>Enero - Abril</t>
  </si>
  <si>
    <t>ARTÍCULO 19, GESTIÓN DE LAS INTERVENCIONES RELEVANTES</t>
  </si>
  <si>
    <t>José Luis Jiménez/ Gabriela 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</si>
</sst>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theme="4"/>
      </right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4" fillId="5" borderId="0" applyNumberFormat="0" applyBorder="0" applyAlignment="0" applyProtection="0"/>
    <xf numFmtId="0" fontId="15" fillId="0" borderId="20" applyNumberFormat="0" applyFill="0" applyAlignment="0" applyProtection="0"/>
    <xf numFmtId="0" fontId="17" fillId="0" borderId="0"/>
  </cellStyleXfs>
  <cellXfs count="186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9" xfId="0" applyBorder="1"/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3" fillId="4" borderId="1" xfId="1" applyFont="1" applyFill="1" applyAlignment="1">
      <alignment horizontal="center"/>
    </xf>
    <xf numFmtId="0" fontId="3" fillId="0" borderId="1" xfId="1" applyFont="1"/>
    <xf numFmtId="0" fontId="3" fillId="0" borderId="1" xfId="1" applyFont="1" applyAlignment="1">
      <alignment horizontal="right"/>
    </xf>
    <xf numFmtId="0" fontId="3" fillId="2" borderId="1" xfId="1" applyFont="1" applyFill="1" applyAlignment="1">
      <alignment horizontal="center"/>
    </xf>
    <xf numFmtId="4" fontId="3" fillId="2" borderId="1" xfId="1" applyNumberFormat="1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center"/>
    </xf>
    <xf numFmtId="3" fontId="6" fillId="0" borderId="1" xfId="1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1" applyFont="1" applyFill="1" applyAlignment="1">
      <alignment horizontal="center" vertical="center"/>
    </xf>
    <xf numFmtId="0" fontId="9" fillId="2" borderId="1" xfId="1" applyFont="1" applyFill="1" applyAlignment="1">
      <alignment horizontal="center"/>
    </xf>
    <xf numFmtId="4" fontId="9" fillId="2" borderId="1" xfId="1" applyNumberFormat="1" applyFont="1" applyFill="1" applyAlignment="1">
      <alignment horizontal="center"/>
    </xf>
    <xf numFmtId="0" fontId="9" fillId="0" borderId="1" xfId="1" applyFont="1" applyAlignment="1">
      <alignment horizontal="right"/>
    </xf>
    <xf numFmtId="0" fontId="9" fillId="0" borderId="1" xfId="1" applyFont="1"/>
    <xf numFmtId="0" fontId="9" fillId="2" borderId="19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9" fillId="0" borderId="2" xfId="1" applyFont="1" applyBorder="1"/>
    <xf numFmtId="0" fontId="9" fillId="2" borderId="16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4" fontId="9" fillId="2" borderId="3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6" fillId="0" borderId="0" xfId="0" applyFont="1"/>
    <xf numFmtId="0" fontId="9" fillId="4" borderId="1" xfId="1" applyFont="1" applyFill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6" fillId="0" borderId="4" xfId="0" applyFont="1" applyBorder="1"/>
    <xf numFmtId="0" fontId="6" fillId="0" borderId="1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Alignment="1">
      <alignment horizontal="center" vertical="center"/>
    </xf>
    <xf numFmtId="0" fontId="6" fillId="0" borderId="1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6" fillId="0" borderId="1" xfId="1" quotePrefix="1" applyFont="1" applyFill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6" fillId="0" borderId="1" xfId="1" quotePrefix="1" applyFont="1" applyFill="1" applyAlignment="1">
      <alignment horizontal="center"/>
    </xf>
    <xf numFmtId="3" fontId="6" fillId="0" borderId="1" xfId="1" quotePrefix="1" applyNumberFormat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0" fontId="6" fillId="0" borderId="1" xfId="1" quotePrefix="1" applyFont="1" applyFill="1" applyBorder="1" applyAlignment="1">
      <alignment horizontal="center" vertical="center"/>
    </xf>
    <xf numFmtId="0" fontId="10" fillId="0" borderId="0" xfId="3"/>
    <xf numFmtId="0" fontId="11" fillId="0" borderId="0" xfId="3" applyFont="1" applyFill="1" applyBorder="1"/>
    <xf numFmtId="0" fontId="10" fillId="0" borderId="0" xfId="3" applyFill="1" applyBorder="1"/>
    <xf numFmtId="0" fontId="8" fillId="0" borderId="0" xfId="3" applyFont="1" applyFill="1" applyBorder="1"/>
    <xf numFmtId="0" fontId="10" fillId="0" borderId="23" xfId="3" applyFill="1" applyBorder="1"/>
    <xf numFmtId="0" fontId="13" fillId="0" borderId="0" xfId="3" applyFont="1" applyFill="1" applyBorder="1"/>
    <xf numFmtId="0" fontId="10" fillId="0" borderId="24" xfId="3" applyFill="1" applyBorder="1"/>
    <xf numFmtId="0" fontId="10" fillId="0" borderId="25" xfId="3" applyFill="1" applyBorder="1"/>
    <xf numFmtId="0" fontId="11" fillId="0" borderId="21" xfId="3" applyFont="1" applyFill="1" applyBorder="1"/>
    <xf numFmtId="0" fontId="0" fillId="0" borderId="25" xfId="0" applyBorder="1"/>
    <xf numFmtId="0" fontId="11" fillId="0" borderId="26" xfId="3" applyFont="1" applyFill="1" applyBorder="1"/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/>
    <xf numFmtId="0" fontId="17" fillId="0" borderId="0" xfId="8" applyBorder="1"/>
    <xf numFmtId="0" fontId="10" fillId="0" borderId="21" xfId="3" applyFill="1" applyBorder="1"/>
    <xf numFmtId="0" fontId="17" fillId="0" borderId="25" xfId="8" applyBorder="1"/>
    <xf numFmtId="0" fontId="10" fillId="0" borderId="26" xfId="3" applyFill="1" applyBorder="1"/>
    <xf numFmtId="0" fontId="3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18" xfId="1" applyFont="1" applyFill="1" applyBorder="1" applyAlignment="1"/>
    <xf numFmtId="0" fontId="3" fillId="4" borderId="29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1" xfId="1" applyFont="1" applyFill="1" applyAlignment="1">
      <alignment horizontal="center" vertical="center" wrapText="1"/>
    </xf>
    <xf numFmtId="0" fontId="4" fillId="4" borderId="18" xfId="1" applyFont="1" applyFill="1" applyBorder="1"/>
    <xf numFmtId="0" fontId="4" fillId="4" borderId="29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1" xfId="1" applyFont="1" applyFill="1" applyAlignment="1">
      <alignment horizontal="center" vertical="center"/>
    </xf>
    <xf numFmtId="0" fontId="6" fillId="4" borderId="18" xfId="1" applyFont="1" applyFill="1" applyBorder="1"/>
    <xf numFmtId="0" fontId="4" fillId="4" borderId="5" xfId="1" applyFont="1" applyFill="1" applyBorder="1" applyAlignment="1">
      <alignment horizontal="center" vertical="center"/>
    </xf>
    <xf numFmtId="0" fontId="4" fillId="4" borderId="1" xfId="1" applyFont="1" applyFill="1" applyAlignment="1">
      <alignment horizontal="center" vertical="center"/>
    </xf>
    <xf numFmtId="0" fontId="3" fillId="4" borderId="18" xfId="1" applyFont="1" applyFill="1" applyBorder="1"/>
    <xf numFmtId="0" fontId="3" fillId="4" borderId="16" xfId="1" applyFont="1" applyFill="1" applyBorder="1" applyAlignment="1">
      <alignment horizontal="left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1" xfId="1" applyFont="1" applyFill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1" xfId="1" applyFont="1" applyFill="1" applyAlignment="1">
      <alignment horizontal="center" vertical="center"/>
    </xf>
    <xf numFmtId="0" fontId="3" fillId="0" borderId="0" xfId="0" applyFont="1"/>
    <xf numFmtId="0" fontId="3" fillId="0" borderId="14" xfId="0" applyFont="1" applyBorder="1" applyAlignment="1"/>
    <xf numFmtId="0" fontId="3" fillId="0" borderId="0" xfId="0" applyFont="1" applyAlignment="1"/>
    <xf numFmtId="0" fontId="4" fillId="4" borderId="4" xfId="1" applyFont="1" applyFill="1" applyBorder="1"/>
    <xf numFmtId="0" fontId="4" fillId="4" borderId="16" xfId="1" applyFont="1" applyFill="1" applyBorder="1" applyAlignment="1">
      <alignment horizontal="left" vertical="center" wrapText="1"/>
    </xf>
    <xf numFmtId="0" fontId="4" fillId="4" borderId="5" xfId="1" applyFont="1" applyFill="1" applyBorder="1"/>
    <xf numFmtId="0" fontId="4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3" fillId="2" borderId="1" xfId="1" applyFont="1" applyFill="1" applyAlignment="1">
      <alignment horizontal="center"/>
    </xf>
    <xf numFmtId="0" fontId="9" fillId="2" borderId="1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17" fontId="9" fillId="2" borderId="1" xfId="1" applyNumberFormat="1" applyFont="1" applyFill="1" applyAlignment="1">
      <alignment horizontal="center"/>
    </xf>
    <xf numFmtId="0" fontId="9" fillId="2" borderId="1" xfId="1" applyFont="1" applyFill="1" applyAlignment="1">
      <alignment horizont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" xfId="1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9" fillId="2" borderId="3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7" xfId="3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21" xfId="3" applyFont="1" applyFill="1" applyBorder="1" applyAlignment="1">
      <alignment horizontal="center"/>
    </xf>
    <xf numFmtId="17" fontId="3" fillId="2" borderId="1" xfId="1" applyNumberFormat="1" applyFont="1" applyFill="1" applyAlignment="1">
      <alignment horizontal="center"/>
    </xf>
    <xf numFmtId="0" fontId="3" fillId="2" borderId="1" xfId="1" applyFont="1" applyFill="1" applyAlignment="1">
      <alignment horizontal="center" vertical="center"/>
    </xf>
    <xf numFmtId="0" fontId="3" fillId="2" borderId="1" xfId="1" applyFont="1" applyFill="1" applyAlignment="1">
      <alignment horizontal="center" vertical="center" wrapText="1"/>
    </xf>
    <xf numFmtId="0" fontId="5" fillId="3" borderId="0" xfId="2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left"/>
    </xf>
    <xf numFmtId="0" fontId="13" fillId="0" borderId="0" xfId="3" applyFont="1" applyFill="1" applyBorder="1" applyAlignment="1">
      <alignment horizontal="left"/>
    </xf>
    <xf numFmtId="0" fontId="3" fillId="4" borderId="1" xfId="1" applyFont="1" applyFill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17" fontId="3" fillId="4" borderId="2" xfId="1" applyNumberFormat="1" applyFont="1" applyFill="1" applyBorder="1" applyAlignment="1">
      <alignment horizontal="left"/>
    </xf>
    <xf numFmtId="0" fontId="3" fillId="4" borderId="2" xfId="1" applyFont="1" applyFill="1" applyBorder="1" applyAlignment="1">
      <alignment horizontal="left"/>
    </xf>
    <xf numFmtId="0" fontId="3" fillId="4" borderId="16" xfId="1" applyFont="1" applyFill="1" applyBorder="1" applyAlignment="1">
      <alignment horizontal="left"/>
    </xf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</cellXfs>
  <cellStyles count="9">
    <cellStyle name="Énfasis1" xfId="2" builtinId="29"/>
    <cellStyle name="Millares 2" xfId="5"/>
    <cellStyle name="Millares 3" xfId="4"/>
    <cellStyle name="Neutral 2" xfId="6"/>
    <cellStyle name="Normal" xfId="0" builtinId="0"/>
    <cellStyle name="Normal 2" xfId="3"/>
    <cellStyle name="Normal 3" xfId="8"/>
    <cellStyle name="Total" xfId="1" builtinId="25"/>
    <cellStyle name="Tot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3"/>
  <sheetViews>
    <sheetView showGridLines="0" zoomScaleNormal="100" workbookViewId="0">
      <selection activeCell="J8" sqref="J8"/>
    </sheetView>
  </sheetViews>
  <sheetFormatPr baseColWidth="10" defaultRowHeight="14.25" x14ac:dyDescent="0.2"/>
  <cols>
    <col min="1" max="1" width="3.375" customWidth="1"/>
    <col min="2" max="2" width="5.125" style="29" customWidth="1"/>
    <col min="3" max="3" width="28.125" customWidth="1"/>
    <col min="4" max="4" width="16" customWidth="1"/>
    <col min="5" max="5" width="13" customWidth="1"/>
    <col min="6" max="6" width="12.125" customWidth="1"/>
    <col min="8" max="8" width="29.625" customWidth="1"/>
  </cols>
  <sheetData>
    <row r="1" spans="2:8" ht="15" thickBot="1" x14ac:dyDescent="0.25">
      <c r="C1" s="81"/>
      <c r="D1" s="81"/>
      <c r="E1" s="81"/>
      <c r="F1" s="81"/>
      <c r="G1" s="81"/>
      <c r="H1" s="81"/>
    </row>
    <row r="2" spans="2:8" ht="15.75" x14ac:dyDescent="0.2">
      <c r="B2" s="158" t="s">
        <v>65</v>
      </c>
      <c r="C2" s="159"/>
      <c r="D2" s="159"/>
      <c r="E2" s="159"/>
      <c r="F2" s="159"/>
      <c r="G2" s="159"/>
      <c r="H2" s="160"/>
    </row>
    <row r="3" spans="2:8" ht="15" x14ac:dyDescent="0.25">
      <c r="B3" s="161" t="s">
        <v>74</v>
      </c>
      <c r="C3" s="162"/>
      <c r="D3" s="162"/>
      <c r="E3" s="162"/>
      <c r="F3" s="162"/>
      <c r="G3" s="162"/>
      <c r="H3" s="163"/>
    </row>
    <row r="4" spans="2:8" ht="15" x14ac:dyDescent="0.25">
      <c r="B4" s="161" t="s">
        <v>66</v>
      </c>
      <c r="C4" s="162"/>
      <c r="D4" s="162"/>
      <c r="E4" s="162"/>
      <c r="F4" s="162"/>
      <c r="G4" s="162"/>
      <c r="H4" s="163"/>
    </row>
    <row r="5" spans="2:8" ht="15" x14ac:dyDescent="0.25">
      <c r="B5" s="85"/>
      <c r="C5" s="86"/>
      <c r="D5" s="84"/>
      <c r="E5" s="1"/>
      <c r="F5" s="83"/>
      <c r="G5" s="83"/>
      <c r="H5" s="89"/>
    </row>
    <row r="6" spans="2:8" ht="15" x14ac:dyDescent="0.25">
      <c r="B6" s="170" t="s">
        <v>67</v>
      </c>
      <c r="C6" s="171"/>
      <c r="D6" s="84" t="s">
        <v>17</v>
      </c>
      <c r="E6" s="1"/>
      <c r="F6" s="83"/>
      <c r="G6" s="83"/>
      <c r="H6" s="89"/>
    </row>
    <row r="7" spans="2:8" ht="15" x14ac:dyDescent="0.25">
      <c r="B7" s="170" t="s">
        <v>68</v>
      </c>
      <c r="C7" s="171"/>
      <c r="D7" s="84" t="s">
        <v>17</v>
      </c>
      <c r="E7" s="1"/>
      <c r="F7" s="83"/>
      <c r="G7" s="83"/>
      <c r="H7" s="89"/>
    </row>
    <row r="8" spans="2:8" ht="15" x14ac:dyDescent="0.25">
      <c r="B8" s="170" t="s">
        <v>69</v>
      </c>
      <c r="C8" s="171"/>
      <c r="D8" s="84" t="s">
        <v>72</v>
      </c>
      <c r="E8" s="1"/>
      <c r="F8" s="83"/>
      <c r="G8" s="83"/>
      <c r="H8" s="89"/>
    </row>
    <row r="9" spans="2:8" ht="15" x14ac:dyDescent="0.25">
      <c r="B9" s="170" t="s">
        <v>70</v>
      </c>
      <c r="C9" s="171"/>
      <c r="D9" s="84" t="s">
        <v>73</v>
      </c>
      <c r="E9" s="1"/>
      <c r="F9" s="83"/>
      <c r="G9" s="83"/>
      <c r="H9" s="89"/>
    </row>
    <row r="10" spans="2:8" ht="15" x14ac:dyDescent="0.25">
      <c r="B10" s="170" t="s">
        <v>71</v>
      </c>
      <c r="C10" s="171"/>
      <c r="D10" s="84" t="s">
        <v>90</v>
      </c>
      <c r="E10" s="1"/>
      <c r="F10" s="83"/>
      <c r="G10" s="83"/>
      <c r="H10" s="89"/>
    </row>
    <row r="11" spans="2:8" ht="15" thickBot="1" x14ac:dyDescent="0.25">
      <c r="B11" s="87"/>
      <c r="C11" s="90"/>
      <c r="D11" s="90"/>
      <c r="E11" s="90"/>
      <c r="F11" s="88"/>
      <c r="G11" s="88"/>
      <c r="H11" s="91"/>
    </row>
    <row r="12" spans="2:8" x14ac:dyDescent="0.2">
      <c r="C12" s="83"/>
      <c r="D12" s="83"/>
      <c r="E12" s="83"/>
      <c r="F12" s="83"/>
      <c r="G12" s="83"/>
      <c r="H12" s="82"/>
    </row>
    <row r="13" spans="2:8" ht="14.25" customHeight="1" x14ac:dyDescent="0.2">
      <c r="B13" s="167" t="s">
        <v>17</v>
      </c>
      <c r="C13" s="167"/>
      <c r="D13" s="167"/>
      <c r="E13" s="167"/>
      <c r="F13" s="167"/>
      <c r="G13" s="167"/>
      <c r="H13" s="167"/>
    </row>
    <row r="14" spans="2:8" x14ac:dyDescent="0.2">
      <c r="B14" s="46"/>
      <c r="C14" s="2"/>
      <c r="D14" s="2"/>
      <c r="E14" s="2"/>
      <c r="F14" s="2"/>
      <c r="G14" s="2"/>
      <c r="H14" s="2"/>
    </row>
    <row r="15" spans="2:8" ht="15" thickBot="1" x14ac:dyDescent="0.25">
      <c r="B15" s="130" t="s">
        <v>16</v>
      </c>
      <c r="C15" s="130"/>
      <c r="D15" s="130"/>
      <c r="E15" s="130"/>
      <c r="F15" s="130"/>
      <c r="G15" s="130"/>
      <c r="H15" s="130"/>
    </row>
    <row r="16" spans="2:8" ht="15.75" thickTop="1" thickBot="1" x14ac:dyDescent="0.25">
      <c r="B16" s="47"/>
      <c r="C16" s="15"/>
      <c r="D16" s="15"/>
      <c r="E16" s="15"/>
      <c r="F16" s="15"/>
      <c r="G16" s="15"/>
      <c r="H16" s="15"/>
    </row>
    <row r="17" spans="2:9" ht="15.75" thickTop="1" thickBot="1" x14ac:dyDescent="0.25">
      <c r="B17" s="34"/>
      <c r="C17" s="17" t="s">
        <v>0</v>
      </c>
      <c r="D17" s="164">
        <v>44197</v>
      </c>
      <c r="E17" s="130"/>
      <c r="F17" s="16"/>
      <c r="G17" s="16"/>
      <c r="H17" s="16"/>
    </row>
    <row r="18" spans="2:9" ht="15.75" thickTop="1" thickBot="1" x14ac:dyDescent="0.25">
      <c r="B18" s="34"/>
      <c r="C18" s="16"/>
      <c r="D18" s="16"/>
      <c r="E18" s="16"/>
      <c r="F18" s="16"/>
      <c r="G18" s="16"/>
      <c r="H18" s="16"/>
    </row>
    <row r="19" spans="2:9" ht="15.75" thickTop="1" thickBot="1" x14ac:dyDescent="0.25">
      <c r="B19" s="34"/>
      <c r="C19" s="16"/>
      <c r="D19" s="16"/>
      <c r="E19" s="16"/>
      <c r="F19" s="16"/>
      <c r="G19" s="16"/>
      <c r="H19" s="16"/>
    </row>
    <row r="20" spans="2:9" ht="16.5" customHeight="1" thickTop="1" thickBot="1" x14ac:dyDescent="0.25">
      <c r="B20" s="131" t="s">
        <v>1</v>
      </c>
      <c r="C20" s="165" t="s">
        <v>2</v>
      </c>
      <c r="D20" s="21" t="s">
        <v>25</v>
      </c>
      <c r="E20" s="22" t="s">
        <v>26</v>
      </c>
      <c r="F20" s="166" t="s">
        <v>15</v>
      </c>
      <c r="G20" s="165" t="s">
        <v>6</v>
      </c>
      <c r="H20" s="21" t="s">
        <v>14</v>
      </c>
    </row>
    <row r="21" spans="2:9" ht="16.5" customHeight="1" thickTop="1" thickBot="1" x14ac:dyDescent="0.25">
      <c r="B21" s="131"/>
      <c r="C21" s="165"/>
      <c r="D21" s="23" t="s">
        <v>27</v>
      </c>
      <c r="E21" s="23" t="s">
        <v>28</v>
      </c>
      <c r="F21" s="166"/>
      <c r="G21" s="165"/>
      <c r="H21" s="23" t="s">
        <v>3</v>
      </c>
    </row>
    <row r="22" spans="2:9" ht="18.75" customHeight="1" thickTop="1" thickBot="1" x14ac:dyDescent="0.25">
      <c r="B22" s="26">
        <v>1</v>
      </c>
      <c r="C22" s="76" t="s">
        <v>12</v>
      </c>
      <c r="D22" s="60" t="s">
        <v>58</v>
      </c>
      <c r="E22" s="74" t="s">
        <v>59</v>
      </c>
      <c r="F22" s="75" t="s">
        <v>60</v>
      </c>
      <c r="G22" s="74" t="s">
        <v>59</v>
      </c>
      <c r="H22" s="74" t="s">
        <v>61</v>
      </c>
      <c r="I22" s="1"/>
    </row>
    <row r="23" spans="2:9" ht="18.75" customHeight="1" thickTop="1" thickBot="1" x14ac:dyDescent="0.25">
      <c r="B23" s="26"/>
      <c r="C23" s="168" t="s">
        <v>11</v>
      </c>
      <c r="D23" s="56">
        <v>24</v>
      </c>
      <c r="E23" s="20" t="s">
        <v>22</v>
      </c>
      <c r="F23" s="27">
        <f>238+182+82+30+8+112+181+132+209+184+107+206+220+52+52+187+220+187+42+229+7+113+38</f>
        <v>3018</v>
      </c>
      <c r="G23" s="26" t="s">
        <v>13</v>
      </c>
      <c r="H23" s="26" t="s">
        <v>62</v>
      </c>
      <c r="I23" s="1"/>
    </row>
    <row r="24" spans="2:9" ht="18.75" customHeight="1" thickTop="1" thickBot="1" x14ac:dyDescent="0.25">
      <c r="B24" s="26"/>
      <c r="C24" s="168"/>
      <c r="D24" s="56">
        <v>4</v>
      </c>
      <c r="E24" s="20" t="s">
        <v>39</v>
      </c>
      <c r="F24" s="27">
        <f>250+160+160+160</f>
        <v>730</v>
      </c>
      <c r="G24" s="26" t="s">
        <v>10</v>
      </c>
      <c r="H24" s="26" t="s">
        <v>63</v>
      </c>
      <c r="I24" s="1"/>
    </row>
    <row r="25" spans="2:9" ht="18.75" customHeight="1" thickTop="1" thickBot="1" x14ac:dyDescent="0.25">
      <c r="B25" s="26"/>
      <c r="C25" s="168"/>
      <c r="D25" s="56">
        <v>3</v>
      </c>
      <c r="E25" s="20" t="s">
        <v>40</v>
      </c>
      <c r="F25" s="27">
        <f>50+240+240</f>
        <v>530</v>
      </c>
      <c r="G25" s="26" t="s">
        <v>10</v>
      </c>
      <c r="H25" s="26" t="s">
        <v>63</v>
      </c>
      <c r="I25" s="1"/>
    </row>
    <row r="26" spans="2:9" ht="18.75" customHeight="1" thickTop="1" thickBot="1" x14ac:dyDescent="0.25">
      <c r="B26" s="26">
        <v>3</v>
      </c>
      <c r="C26" s="169"/>
      <c r="D26" s="56">
        <v>4</v>
      </c>
      <c r="E26" s="20" t="s">
        <v>21</v>
      </c>
      <c r="F26" s="27">
        <f>960+480+150+90</f>
        <v>1680</v>
      </c>
      <c r="G26" s="26" t="s">
        <v>10</v>
      </c>
      <c r="H26" s="26" t="s">
        <v>63</v>
      </c>
      <c r="I26" s="1"/>
    </row>
    <row r="27" spans="2:9" ht="15.75" thickTop="1" thickBot="1" x14ac:dyDescent="0.25">
      <c r="B27" s="26">
        <v>4</v>
      </c>
      <c r="C27" s="77" t="s">
        <v>18</v>
      </c>
      <c r="D27" s="60" t="s">
        <v>58</v>
      </c>
      <c r="E27" s="74" t="s">
        <v>59</v>
      </c>
      <c r="F27" s="75" t="s">
        <v>60</v>
      </c>
      <c r="G27" s="74" t="s">
        <v>59</v>
      </c>
      <c r="H27" s="74" t="s">
        <v>61</v>
      </c>
    </row>
    <row r="28" spans="2:9" ht="15.75" thickTop="1" thickBot="1" x14ac:dyDescent="0.25">
      <c r="B28" s="26"/>
      <c r="C28" s="77" t="s">
        <v>5</v>
      </c>
      <c r="D28" s="72">
        <v>2</v>
      </c>
      <c r="E28" s="20" t="s">
        <v>22</v>
      </c>
      <c r="F28" s="27">
        <f>180+30</f>
        <v>210</v>
      </c>
      <c r="G28" s="26" t="s">
        <v>13</v>
      </c>
      <c r="H28" s="26" t="s">
        <v>62</v>
      </c>
    </row>
    <row r="29" spans="2:9" ht="15.75" thickTop="1" thickBot="1" x14ac:dyDescent="0.25">
      <c r="B29" s="26"/>
      <c r="C29" s="123" t="s">
        <v>7</v>
      </c>
      <c r="D29" s="59">
        <v>1</v>
      </c>
      <c r="E29" s="20" t="s">
        <v>40</v>
      </c>
      <c r="F29" s="20">
        <v>640</v>
      </c>
      <c r="G29" s="20" t="s">
        <v>10</v>
      </c>
      <c r="H29" s="26" t="s">
        <v>64</v>
      </c>
    </row>
    <row r="30" spans="2:9" ht="15.75" thickTop="1" thickBot="1" x14ac:dyDescent="0.25">
      <c r="B30" s="26"/>
      <c r="C30" s="124"/>
      <c r="D30" s="59">
        <v>1</v>
      </c>
      <c r="E30" s="20" t="s">
        <v>39</v>
      </c>
      <c r="F30" s="27">
        <v>120</v>
      </c>
      <c r="G30" s="26" t="s">
        <v>10</v>
      </c>
      <c r="H30" s="26" t="s">
        <v>64</v>
      </c>
    </row>
    <row r="31" spans="2:9" ht="15.75" thickTop="1" thickBot="1" x14ac:dyDescent="0.25">
      <c r="B31" s="26"/>
      <c r="C31" s="77" t="s">
        <v>9</v>
      </c>
      <c r="D31" s="59">
        <v>1</v>
      </c>
      <c r="E31" s="20" t="s">
        <v>22</v>
      </c>
      <c r="F31" s="27">
        <v>216</v>
      </c>
      <c r="G31" s="26" t="s">
        <v>13</v>
      </c>
      <c r="H31" s="26" t="s">
        <v>62</v>
      </c>
    </row>
    <row r="32" spans="2:9" ht="15.75" thickTop="1" thickBot="1" x14ac:dyDescent="0.25">
      <c r="B32" s="26"/>
      <c r="C32" s="73" t="s">
        <v>8</v>
      </c>
      <c r="D32" s="60" t="s">
        <v>58</v>
      </c>
      <c r="E32" s="74" t="s">
        <v>59</v>
      </c>
      <c r="F32" s="75" t="s">
        <v>60</v>
      </c>
      <c r="G32" s="74" t="s">
        <v>59</v>
      </c>
      <c r="H32" s="74" t="s">
        <v>61</v>
      </c>
    </row>
    <row r="33" spans="2:8" ht="15.75" thickTop="1" thickBot="1" x14ac:dyDescent="0.25">
      <c r="B33" s="130" t="s">
        <v>4</v>
      </c>
      <c r="C33" s="130"/>
      <c r="D33" s="18">
        <f>SUM(D22:D32)</f>
        <v>40</v>
      </c>
      <c r="E33" s="18" t="s">
        <v>20</v>
      </c>
      <c r="F33" s="19" t="s">
        <v>20</v>
      </c>
      <c r="G33" s="18" t="s">
        <v>20</v>
      </c>
      <c r="H33" s="18" t="s">
        <v>20</v>
      </c>
    </row>
    <row r="34" spans="2:8" ht="15" thickTop="1" x14ac:dyDescent="0.2">
      <c r="B34" s="46"/>
      <c r="C34" s="2"/>
      <c r="D34" s="2"/>
      <c r="E34" s="2"/>
      <c r="F34" s="2"/>
      <c r="G34" s="2"/>
      <c r="H34" s="2"/>
    </row>
    <row r="35" spans="2:8" ht="15" thickBot="1" x14ac:dyDescent="0.25">
      <c r="B35" s="34"/>
      <c r="C35" s="17" t="s">
        <v>0</v>
      </c>
      <c r="D35" s="164">
        <v>44228</v>
      </c>
      <c r="E35" s="130"/>
      <c r="F35" s="16"/>
      <c r="G35" s="16"/>
      <c r="H35" s="16"/>
    </row>
    <row r="36" spans="2:8" ht="15.75" thickTop="1" thickBot="1" x14ac:dyDescent="0.25">
      <c r="B36" s="34"/>
      <c r="C36" s="16"/>
      <c r="D36" s="16"/>
      <c r="E36" s="16"/>
      <c r="F36" s="16"/>
      <c r="G36" s="16"/>
      <c r="H36" s="16"/>
    </row>
    <row r="37" spans="2:8" ht="15.75" thickTop="1" thickBot="1" x14ac:dyDescent="0.25">
      <c r="B37" s="34"/>
      <c r="C37" s="16"/>
      <c r="D37" s="16"/>
      <c r="E37" s="16"/>
      <c r="F37" s="16"/>
      <c r="G37" s="16"/>
      <c r="H37" s="16"/>
    </row>
    <row r="38" spans="2:8" ht="15.75" thickTop="1" thickBot="1" x14ac:dyDescent="0.25">
      <c r="B38" s="131" t="s">
        <v>1</v>
      </c>
      <c r="C38" s="165" t="s">
        <v>2</v>
      </c>
      <c r="D38" s="21" t="s">
        <v>25</v>
      </c>
      <c r="E38" s="24" t="s">
        <v>26</v>
      </c>
      <c r="F38" s="166" t="s">
        <v>15</v>
      </c>
      <c r="G38" s="165" t="s">
        <v>6</v>
      </c>
      <c r="H38" s="21" t="s">
        <v>14</v>
      </c>
    </row>
    <row r="39" spans="2:8" ht="15.75" thickTop="1" thickBot="1" x14ac:dyDescent="0.25">
      <c r="B39" s="131"/>
      <c r="C39" s="165"/>
      <c r="D39" s="23" t="s">
        <v>27</v>
      </c>
      <c r="E39" s="23" t="s">
        <v>28</v>
      </c>
      <c r="F39" s="166"/>
      <c r="G39" s="165"/>
      <c r="H39" s="23" t="s">
        <v>3</v>
      </c>
    </row>
    <row r="40" spans="2:8" ht="15.75" thickTop="1" thickBot="1" x14ac:dyDescent="0.25">
      <c r="B40" s="55">
        <v>5</v>
      </c>
      <c r="C40" s="128" t="s">
        <v>12</v>
      </c>
      <c r="D40" s="56">
        <v>1</v>
      </c>
      <c r="E40" s="26" t="s">
        <v>39</v>
      </c>
      <c r="F40" s="27">
        <v>600</v>
      </c>
      <c r="G40" s="26" t="s">
        <v>10</v>
      </c>
      <c r="H40" s="26" t="s">
        <v>19</v>
      </c>
    </row>
    <row r="41" spans="2:8" ht="15.75" thickTop="1" thickBot="1" x14ac:dyDescent="0.25">
      <c r="B41" s="58"/>
      <c r="C41" s="132"/>
      <c r="D41" s="56">
        <v>1</v>
      </c>
      <c r="E41" s="26" t="s">
        <v>21</v>
      </c>
      <c r="F41" s="27">
        <v>600</v>
      </c>
      <c r="G41" s="26" t="s">
        <v>10</v>
      </c>
      <c r="H41" s="26" t="s">
        <v>54</v>
      </c>
    </row>
    <row r="42" spans="2:8" ht="15.75" thickTop="1" thickBot="1" x14ac:dyDescent="0.25">
      <c r="B42" s="67"/>
      <c r="C42" s="132"/>
      <c r="D42" s="56">
        <v>1</v>
      </c>
      <c r="E42" s="26" t="s">
        <v>41</v>
      </c>
      <c r="F42" s="27">
        <v>275</v>
      </c>
      <c r="G42" s="26" t="s">
        <v>10</v>
      </c>
      <c r="H42" s="26" t="s">
        <v>55</v>
      </c>
    </row>
    <row r="43" spans="2:8" ht="15.75" thickTop="1" thickBot="1" x14ac:dyDescent="0.25">
      <c r="B43" s="56">
        <v>6</v>
      </c>
      <c r="C43" s="129"/>
      <c r="D43" s="56">
        <v>1</v>
      </c>
      <c r="E43" s="26" t="s">
        <v>29</v>
      </c>
      <c r="F43" s="27">
        <v>225</v>
      </c>
      <c r="G43" s="26" t="s">
        <v>10</v>
      </c>
      <c r="H43" s="26" t="s">
        <v>55</v>
      </c>
    </row>
    <row r="44" spans="2:8" ht="15.75" thickTop="1" thickBot="1" x14ac:dyDescent="0.25">
      <c r="B44" s="39">
        <v>7</v>
      </c>
      <c r="C44" s="125" t="s">
        <v>11</v>
      </c>
      <c r="D44" s="25">
        <v>4</v>
      </c>
      <c r="E44" s="26" t="s">
        <v>36</v>
      </c>
      <c r="F44" s="26">
        <f>40+160+320+160</f>
        <v>680</v>
      </c>
      <c r="G44" s="26" t="s">
        <v>10</v>
      </c>
      <c r="H44" s="26" t="s">
        <v>45</v>
      </c>
    </row>
    <row r="45" spans="2:8" ht="15.75" thickTop="1" thickBot="1" x14ac:dyDescent="0.25">
      <c r="B45" s="55">
        <v>8</v>
      </c>
      <c r="C45" s="127"/>
      <c r="D45" s="25">
        <v>3</v>
      </c>
      <c r="E45" s="26" t="s">
        <v>22</v>
      </c>
      <c r="F45" s="27">
        <f>168+184+471</f>
        <v>823</v>
      </c>
      <c r="G45" s="26" t="s">
        <v>13</v>
      </c>
      <c r="H45" s="26" t="s">
        <v>47</v>
      </c>
    </row>
    <row r="46" spans="2:8" ht="15.75" thickTop="1" thickBot="1" x14ac:dyDescent="0.25">
      <c r="B46" s="58"/>
      <c r="C46" s="126"/>
      <c r="D46" s="56">
        <v>2</v>
      </c>
      <c r="E46" s="26" t="s">
        <v>39</v>
      </c>
      <c r="F46" s="27">
        <f>100+480</f>
        <v>580</v>
      </c>
      <c r="G46" s="26" t="s">
        <v>10</v>
      </c>
      <c r="H46" s="26" t="s">
        <v>45</v>
      </c>
    </row>
    <row r="47" spans="2:8" ht="15.75" thickTop="1" thickBot="1" x14ac:dyDescent="0.25">
      <c r="B47" s="56">
        <v>9</v>
      </c>
      <c r="C47" s="125" t="s">
        <v>18</v>
      </c>
      <c r="D47" s="72">
        <v>1</v>
      </c>
      <c r="E47" s="20" t="s">
        <v>22</v>
      </c>
      <c r="F47" s="20">
        <v>315</v>
      </c>
      <c r="G47" s="20" t="s">
        <v>13</v>
      </c>
      <c r="H47" s="20" t="s">
        <v>44</v>
      </c>
    </row>
    <row r="48" spans="2:8" ht="15.75" thickTop="1" thickBot="1" x14ac:dyDescent="0.25">
      <c r="B48" s="39">
        <v>10</v>
      </c>
      <c r="C48" s="126"/>
      <c r="D48" s="72">
        <v>1</v>
      </c>
      <c r="E48" s="20" t="s">
        <v>40</v>
      </c>
      <c r="F48" s="20">
        <v>160</v>
      </c>
      <c r="G48" s="20" t="s">
        <v>10</v>
      </c>
      <c r="H48" s="20" t="s">
        <v>37</v>
      </c>
    </row>
    <row r="49" spans="2:8" ht="15.75" thickTop="1" thickBot="1" x14ac:dyDescent="0.25">
      <c r="B49" s="58"/>
      <c r="C49" s="67" t="s">
        <v>5</v>
      </c>
      <c r="D49" s="60" t="s">
        <v>58</v>
      </c>
      <c r="E49" s="74" t="s">
        <v>59</v>
      </c>
      <c r="F49" s="75" t="s">
        <v>60</v>
      </c>
      <c r="G49" s="74" t="s">
        <v>59</v>
      </c>
      <c r="H49" s="74" t="s">
        <v>61</v>
      </c>
    </row>
    <row r="50" spans="2:8" ht="15.75" thickTop="1" thickBot="1" x14ac:dyDescent="0.25">
      <c r="B50" s="58"/>
      <c r="C50" s="67" t="s">
        <v>7</v>
      </c>
      <c r="D50" s="56">
        <v>2</v>
      </c>
      <c r="E50" s="26" t="s">
        <v>22</v>
      </c>
      <c r="F50" s="26">
        <f>420+390</f>
        <v>810</v>
      </c>
      <c r="G50" s="26" t="s">
        <v>13</v>
      </c>
      <c r="H50" s="26" t="s">
        <v>48</v>
      </c>
    </row>
    <row r="51" spans="2:8" ht="15.75" thickTop="1" thickBot="1" x14ac:dyDescent="0.25">
      <c r="B51" s="58"/>
      <c r="C51" s="125" t="s">
        <v>9</v>
      </c>
      <c r="D51" s="56">
        <v>1</v>
      </c>
      <c r="E51" s="26" t="s">
        <v>22</v>
      </c>
      <c r="F51" s="26">
        <v>201</v>
      </c>
      <c r="G51" s="26" t="s">
        <v>13</v>
      </c>
      <c r="H51" s="26" t="s">
        <v>48</v>
      </c>
    </row>
    <row r="52" spans="2:8" ht="15.75" thickTop="1" thickBot="1" x14ac:dyDescent="0.25">
      <c r="B52" s="55">
        <v>11</v>
      </c>
      <c r="C52" s="126"/>
      <c r="D52" s="25">
        <v>1</v>
      </c>
      <c r="E52" s="20" t="s">
        <v>40</v>
      </c>
      <c r="F52" s="20">
        <v>350</v>
      </c>
      <c r="G52" s="20" t="s">
        <v>10</v>
      </c>
      <c r="H52" s="20" t="s">
        <v>37</v>
      </c>
    </row>
    <row r="53" spans="2:8" ht="15.75" thickTop="1" thickBot="1" x14ac:dyDescent="0.25">
      <c r="B53" s="56">
        <v>12</v>
      </c>
      <c r="C53" s="26" t="s">
        <v>8</v>
      </c>
      <c r="D53" s="25">
        <v>2</v>
      </c>
      <c r="E53" s="20" t="s">
        <v>40</v>
      </c>
      <c r="F53" s="26">
        <f>320+320</f>
        <v>640</v>
      </c>
      <c r="G53" s="26" t="s">
        <v>13</v>
      </c>
      <c r="H53" s="20" t="s">
        <v>37</v>
      </c>
    </row>
    <row r="54" spans="2:8" ht="15.75" thickTop="1" thickBot="1" x14ac:dyDescent="0.25">
      <c r="B54" s="140" t="s">
        <v>4</v>
      </c>
      <c r="C54" s="140"/>
      <c r="D54" s="31">
        <f>SUM(D40:D53)</f>
        <v>21</v>
      </c>
      <c r="E54" s="31" t="s">
        <v>20</v>
      </c>
      <c r="F54" s="32" t="s">
        <v>20</v>
      </c>
      <c r="G54" s="31" t="s">
        <v>20</v>
      </c>
      <c r="H54" s="31" t="s">
        <v>20</v>
      </c>
    </row>
    <row r="55" spans="2:8" ht="15" thickTop="1" x14ac:dyDescent="0.2">
      <c r="B55" s="46"/>
      <c r="C55" s="28"/>
      <c r="D55" s="28"/>
      <c r="E55" s="28"/>
      <c r="F55" s="28"/>
      <c r="G55" s="28"/>
      <c r="H55" s="28"/>
    </row>
    <row r="56" spans="2:8" ht="15" thickBot="1" x14ac:dyDescent="0.25">
      <c r="B56" s="34"/>
      <c r="C56" s="33" t="s">
        <v>0</v>
      </c>
      <c r="D56" s="139">
        <v>44256</v>
      </c>
      <c r="E56" s="140"/>
      <c r="F56" s="34"/>
      <c r="G56" s="34"/>
      <c r="H56" s="34"/>
    </row>
    <row r="57" spans="2:8" ht="15.75" thickTop="1" thickBot="1" x14ac:dyDescent="0.25">
      <c r="B57" s="34"/>
      <c r="C57" s="34"/>
      <c r="D57" s="34"/>
      <c r="E57" s="34"/>
      <c r="F57" s="34"/>
      <c r="G57" s="34"/>
      <c r="H57" s="34"/>
    </row>
    <row r="58" spans="2:8" ht="15.75" thickTop="1" thickBot="1" x14ac:dyDescent="0.25">
      <c r="B58" s="34"/>
      <c r="C58" s="34"/>
      <c r="D58" s="34"/>
      <c r="E58" s="34"/>
      <c r="F58" s="34"/>
      <c r="G58" s="34"/>
      <c r="H58" s="34"/>
    </row>
    <row r="59" spans="2:8" ht="15.75" thickTop="1" thickBot="1" x14ac:dyDescent="0.25">
      <c r="B59" s="131" t="s">
        <v>1</v>
      </c>
      <c r="C59" s="131" t="s">
        <v>2</v>
      </c>
      <c r="D59" s="35" t="s">
        <v>25</v>
      </c>
      <c r="E59" s="36" t="s">
        <v>26</v>
      </c>
      <c r="F59" s="143" t="s">
        <v>15</v>
      </c>
      <c r="G59" s="131" t="s">
        <v>6</v>
      </c>
      <c r="H59" s="35" t="s">
        <v>14</v>
      </c>
    </row>
    <row r="60" spans="2:8" ht="15.75" thickTop="1" thickBot="1" x14ac:dyDescent="0.25">
      <c r="B60" s="131"/>
      <c r="C60" s="131"/>
      <c r="D60" s="37" t="s">
        <v>27</v>
      </c>
      <c r="E60" s="37" t="s">
        <v>28</v>
      </c>
      <c r="F60" s="143"/>
      <c r="G60" s="131"/>
      <c r="H60" s="37" t="s">
        <v>3</v>
      </c>
    </row>
    <row r="61" spans="2:8" ht="15.75" thickTop="1" thickBot="1" x14ac:dyDescent="0.25">
      <c r="B61" s="26">
        <v>1</v>
      </c>
      <c r="C61" s="70" t="s">
        <v>12</v>
      </c>
      <c r="D61" s="56">
        <v>2</v>
      </c>
      <c r="E61" s="26" t="s">
        <v>36</v>
      </c>
      <c r="F61" s="27">
        <v>600</v>
      </c>
      <c r="G61" s="26" t="s">
        <v>10</v>
      </c>
      <c r="H61" s="26" t="s">
        <v>53</v>
      </c>
    </row>
    <row r="62" spans="2:8" ht="15.75" thickTop="1" thickBot="1" x14ac:dyDescent="0.25">
      <c r="B62" s="26"/>
      <c r="C62" s="127" t="s">
        <v>11</v>
      </c>
      <c r="D62" s="56">
        <v>3</v>
      </c>
      <c r="E62" s="26" t="s">
        <v>51</v>
      </c>
      <c r="F62" s="27">
        <f>160+640+220</f>
        <v>1020</v>
      </c>
      <c r="G62" s="26" t="s">
        <v>10</v>
      </c>
      <c r="H62" s="26" t="s">
        <v>57</v>
      </c>
    </row>
    <row r="63" spans="2:8" ht="15.75" thickTop="1" thickBot="1" x14ac:dyDescent="0.25">
      <c r="B63" s="26">
        <v>3</v>
      </c>
      <c r="C63" s="127"/>
      <c r="D63" s="25">
        <v>14</v>
      </c>
      <c r="E63" s="26" t="s">
        <v>22</v>
      </c>
      <c r="F63" s="27">
        <f>191+45+46+46+7+39+103+38+113+42+97+27+81+11</f>
        <v>886</v>
      </c>
      <c r="G63" s="26" t="s">
        <v>13</v>
      </c>
      <c r="H63" s="26" t="s">
        <v>50</v>
      </c>
    </row>
    <row r="64" spans="2:8" ht="15.75" thickTop="1" thickBot="1" x14ac:dyDescent="0.25">
      <c r="B64" s="26"/>
      <c r="C64" s="127"/>
      <c r="D64" s="56">
        <v>1</v>
      </c>
      <c r="E64" s="26" t="s">
        <v>21</v>
      </c>
      <c r="F64" s="27">
        <v>170</v>
      </c>
      <c r="G64" s="26" t="s">
        <v>10</v>
      </c>
      <c r="H64" s="26" t="s">
        <v>19</v>
      </c>
    </row>
    <row r="65" spans="2:8" ht="15.75" thickTop="1" thickBot="1" x14ac:dyDescent="0.25">
      <c r="B65" s="26"/>
      <c r="C65" s="126"/>
      <c r="D65" s="56">
        <v>2</v>
      </c>
      <c r="E65" s="26" t="s">
        <v>36</v>
      </c>
      <c r="F65" s="27">
        <f>240+210</f>
        <v>450</v>
      </c>
      <c r="G65" s="26" t="s">
        <v>10</v>
      </c>
      <c r="H65" s="26" t="s">
        <v>37</v>
      </c>
    </row>
    <row r="66" spans="2:8" ht="15.75" thickTop="1" thickBot="1" x14ac:dyDescent="0.25">
      <c r="B66" s="26">
        <v>4</v>
      </c>
      <c r="C66" s="125" t="s">
        <v>18</v>
      </c>
      <c r="D66" s="60">
        <v>2</v>
      </c>
      <c r="E66" s="26" t="s">
        <v>36</v>
      </c>
      <c r="F66" s="60">
        <f>160+48</f>
        <v>208</v>
      </c>
      <c r="G66" s="60" t="s">
        <v>46</v>
      </c>
      <c r="H66" s="26" t="s">
        <v>37</v>
      </c>
    </row>
    <row r="67" spans="2:8" ht="15.75" thickTop="1" thickBot="1" x14ac:dyDescent="0.25">
      <c r="B67" s="26">
        <v>6</v>
      </c>
      <c r="C67" s="126"/>
      <c r="D67" s="25">
        <v>1</v>
      </c>
      <c r="E67" s="26" t="s">
        <v>22</v>
      </c>
      <c r="F67" s="27">
        <v>315</v>
      </c>
      <c r="G67" s="26" t="s">
        <v>13</v>
      </c>
      <c r="H67" s="26" t="s">
        <v>50</v>
      </c>
    </row>
    <row r="68" spans="2:8" ht="15.75" thickTop="1" thickBot="1" x14ac:dyDescent="0.25">
      <c r="B68" s="26">
        <v>7</v>
      </c>
      <c r="C68" s="26" t="s">
        <v>5</v>
      </c>
      <c r="D68" s="56">
        <v>3</v>
      </c>
      <c r="E68" s="26" t="s">
        <v>22</v>
      </c>
      <c r="F68" s="26">
        <f>132+279+150</f>
        <v>561</v>
      </c>
      <c r="G68" s="26" t="s">
        <v>13</v>
      </c>
      <c r="H68" s="26" t="s">
        <v>50</v>
      </c>
    </row>
    <row r="69" spans="2:8" ht="15.75" thickTop="1" thickBot="1" x14ac:dyDescent="0.25">
      <c r="B69" s="26">
        <v>8</v>
      </c>
      <c r="C69" s="125" t="s">
        <v>7</v>
      </c>
      <c r="D69" s="56">
        <v>6</v>
      </c>
      <c r="E69" s="56" t="s">
        <v>22</v>
      </c>
      <c r="F69" s="26">
        <f>60+90+270+240+240+240</f>
        <v>1140</v>
      </c>
      <c r="G69" s="26" t="s">
        <v>13</v>
      </c>
      <c r="H69" s="26" t="s">
        <v>42</v>
      </c>
    </row>
    <row r="70" spans="2:8" ht="15.75" thickTop="1" thickBot="1" x14ac:dyDescent="0.25">
      <c r="B70" s="26">
        <v>10</v>
      </c>
      <c r="C70" s="126"/>
      <c r="D70" s="25">
        <v>1</v>
      </c>
      <c r="E70" s="26" t="s">
        <v>51</v>
      </c>
      <c r="F70" s="27">
        <v>640</v>
      </c>
      <c r="G70" s="26" t="s">
        <v>10</v>
      </c>
      <c r="H70" s="26" t="s">
        <v>57</v>
      </c>
    </row>
    <row r="71" spans="2:8" ht="15.75" thickTop="1" thickBot="1" x14ac:dyDescent="0.25">
      <c r="B71" s="26">
        <v>11</v>
      </c>
      <c r="C71" s="128" t="s">
        <v>9</v>
      </c>
      <c r="D71" s="25">
        <v>2</v>
      </c>
      <c r="E71" s="56" t="s">
        <v>22</v>
      </c>
      <c r="F71" s="26">
        <f>360+216</f>
        <v>576</v>
      </c>
      <c r="G71" s="26" t="s">
        <v>13</v>
      </c>
      <c r="H71" s="26" t="s">
        <v>50</v>
      </c>
    </row>
    <row r="72" spans="2:8" ht="15.75" thickTop="1" thickBot="1" x14ac:dyDescent="0.25">
      <c r="B72" s="26">
        <v>12</v>
      </c>
      <c r="C72" s="129"/>
      <c r="D72" s="25">
        <v>1</v>
      </c>
      <c r="E72" s="26" t="s">
        <v>43</v>
      </c>
      <c r="F72" s="26">
        <v>97.02</v>
      </c>
      <c r="G72" s="26" t="s">
        <v>10</v>
      </c>
      <c r="H72" s="26" t="s">
        <v>37</v>
      </c>
    </row>
    <row r="73" spans="2:8" ht="15.75" thickTop="1" thickBot="1" x14ac:dyDescent="0.25">
      <c r="B73" s="26"/>
      <c r="C73" s="69" t="s">
        <v>8</v>
      </c>
      <c r="D73" s="60" t="s">
        <v>58</v>
      </c>
      <c r="E73" s="74" t="s">
        <v>59</v>
      </c>
      <c r="F73" s="75" t="s">
        <v>60</v>
      </c>
      <c r="G73" s="74" t="s">
        <v>59</v>
      </c>
      <c r="H73" s="74" t="s">
        <v>61</v>
      </c>
    </row>
    <row r="74" spans="2:8" ht="15.75" thickTop="1" thickBot="1" x14ac:dyDescent="0.25">
      <c r="B74" s="140" t="s">
        <v>4</v>
      </c>
      <c r="C74" s="140"/>
      <c r="D74" s="31">
        <f>SUM(D61:D73)</f>
        <v>38</v>
      </c>
      <c r="E74" s="31" t="s">
        <v>20</v>
      </c>
      <c r="F74" s="32" t="s">
        <v>20</v>
      </c>
      <c r="G74" s="31" t="s">
        <v>20</v>
      </c>
      <c r="H74" s="31" t="s">
        <v>20</v>
      </c>
    </row>
    <row r="75" spans="2:8" ht="15" thickTop="1" x14ac:dyDescent="0.2">
      <c r="B75" s="46"/>
      <c r="C75" s="28"/>
      <c r="D75" s="28"/>
      <c r="E75" s="28"/>
      <c r="F75" s="28"/>
      <c r="G75" s="28"/>
      <c r="H75" s="28"/>
    </row>
    <row r="76" spans="2:8" ht="15" thickBot="1" x14ac:dyDescent="0.25">
      <c r="B76" s="34"/>
      <c r="C76" s="33" t="s">
        <v>0</v>
      </c>
      <c r="D76" s="139">
        <v>44287</v>
      </c>
      <c r="E76" s="140"/>
      <c r="F76" s="34"/>
      <c r="G76" s="34"/>
      <c r="H76" s="34"/>
    </row>
    <row r="77" spans="2:8" ht="15.75" thickTop="1" thickBot="1" x14ac:dyDescent="0.25">
      <c r="B77" s="34"/>
      <c r="C77" s="34"/>
      <c r="D77" s="34"/>
      <c r="E77" s="34"/>
      <c r="F77" s="34"/>
      <c r="G77" s="34"/>
      <c r="H77" s="34"/>
    </row>
    <row r="78" spans="2:8" ht="15.75" thickTop="1" thickBot="1" x14ac:dyDescent="0.25">
      <c r="B78" s="41"/>
      <c r="C78" s="41"/>
      <c r="D78" s="41"/>
      <c r="E78" s="41"/>
      <c r="F78" s="41"/>
      <c r="G78" s="41"/>
      <c r="H78" s="41"/>
    </row>
    <row r="79" spans="2:8" ht="16.5" customHeight="1" thickTop="1" thickBot="1" x14ac:dyDescent="0.25">
      <c r="B79" s="154" t="s">
        <v>1</v>
      </c>
      <c r="C79" s="156" t="s">
        <v>2</v>
      </c>
      <c r="D79" s="141" t="s">
        <v>23</v>
      </c>
      <c r="E79" s="133" t="s">
        <v>24</v>
      </c>
      <c r="F79" s="135" t="s">
        <v>15</v>
      </c>
      <c r="G79" s="137" t="s">
        <v>6</v>
      </c>
      <c r="H79" s="133" t="s">
        <v>33</v>
      </c>
    </row>
    <row r="80" spans="2:8" ht="15.75" thickTop="1" thickBot="1" x14ac:dyDescent="0.25">
      <c r="B80" s="155"/>
      <c r="C80" s="157"/>
      <c r="D80" s="142"/>
      <c r="E80" s="134"/>
      <c r="F80" s="136"/>
      <c r="G80" s="138"/>
      <c r="H80" s="134"/>
    </row>
    <row r="81" spans="2:8" ht="15.75" thickTop="1" thickBot="1" x14ac:dyDescent="0.25">
      <c r="B81" s="48">
        <v>1</v>
      </c>
      <c r="C81" s="125" t="s">
        <v>12</v>
      </c>
      <c r="D81" s="30">
        <v>1</v>
      </c>
      <c r="E81" s="26" t="s">
        <v>21</v>
      </c>
      <c r="F81" s="27">
        <v>400</v>
      </c>
      <c r="G81" s="26" t="s">
        <v>10</v>
      </c>
      <c r="H81" s="26" t="s">
        <v>57</v>
      </c>
    </row>
    <row r="82" spans="2:8" ht="15.75" thickTop="1" thickBot="1" x14ac:dyDescent="0.25">
      <c r="B82" s="57"/>
      <c r="C82" s="126"/>
      <c r="D82" s="56">
        <v>1</v>
      </c>
      <c r="E82" s="26" t="s">
        <v>39</v>
      </c>
      <c r="F82" s="27">
        <v>580</v>
      </c>
      <c r="G82" s="26" t="s">
        <v>10</v>
      </c>
      <c r="H82" s="26" t="s">
        <v>57</v>
      </c>
    </row>
    <row r="83" spans="2:8" ht="15.75" thickTop="1" thickBot="1" x14ac:dyDescent="0.25">
      <c r="B83" s="57"/>
      <c r="C83" s="70" t="s">
        <v>18</v>
      </c>
      <c r="D83" s="60" t="s">
        <v>58</v>
      </c>
      <c r="E83" s="74" t="s">
        <v>59</v>
      </c>
      <c r="F83" s="75" t="s">
        <v>60</v>
      </c>
      <c r="G83" s="74" t="s">
        <v>59</v>
      </c>
      <c r="H83" s="74" t="s">
        <v>61</v>
      </c>
    </row>
    <row r="84" spans="2:8" ht="15.75" thickTop="1" thickBot="1" x14ac:dyDescent="0.25">
      <c r="B84" s="57"/>
      <c r="C84" s="26" t="s">
        <v>5</v>
      </c>
      <c r="D84" s="70">
        <v>7</v>
      </c>
      <c r="E84" s="40" t="s">
        <v>22</v>
      </c>
      <c r="F84" s="78">
        <f>75+75+30+180+75+27+3</f>
        <v>465</v>
      </c>
      <c r="G84" s="40" t="s">
        <v>13</v>
      </c>
      <c r="H84" s="40" t="s">
        <v>50</v>
      </c>
    </row>
    <row r="85" spans="2:8" ht="15.75" thickTop="1" thickBot="1" x14ac:dyDescent="0.25">
      <c r="B85" s="57"/>
      <c r="C85" s="125" t="s">
        <v>7</v>
      </c>
      <c r="D85" s="71">
        <v>5</v>
      </c>
      <c r="E85" s="38" t="s">
        <v>22</v>
      </c>
      <c r="F85" s="79">
        <f>240+120+330+210+390</f>
        <v>1290</v>
      </c>
      <c r="G85" s="38" t="s">
        <v>13</v>
      </c>
      <c r="H85" s="38" t="s">
        <v>50</v>
      </c>
    </row>
    <row r="86" spans="2:8" ht="15.75" thickTop="1" thickBot="1" x14ac:dyDescent="0.25">
      <c r="B86" s="49">
        <v>2</v>
      </c>
      <c r="C86" s="127"/>
      <c r="D86" s="71">
        <v>1</v>
      </c>
      <c r="E86" s="38" t="s">
        <v>38</v>
      </c>
      <c r="F86" s="38">
        <v>340</v>
      </c>
      <c r="G86" s="38" t="s">
        <v>10</v>
      </c>
      <c r="H86" s="38" t="s">
        <v>49</v>
      </c>
    </row>
    <row r="87" spans="2:8" ht="15.75" thickTop="1" thickBot="1" x14ac:dyDescent="0.25">
      <c r="B87" s="48">
        <v>3</v>
      </c>
      <c r="C87" s="126"/>
      <c r="D87" s="80">
        <v>1</v>
      </c>
      <c r="E87" s="38" t="s">
        <v>21</v>
      </c>
      <c r="F87" s="38">
        <v>240</v>
      </c>
      <c r="G87" s="38" t="s">
        <v>10</v>
      </c>
      <c r="H87" s="38" t="s">
        <v>50</v>
      </c>
    </row>
    <row r="88" spans="2:8" ht="15.75" thickTop="1" thickBot="1" x14ac:dyDescent="0.25">
      <c r="B88" s="48">
        <v>4</v>
      </c>
      <c r="C88" s="70" t="s">
        <v>9</v>
      </c>
      <c r="D88" s="71">
        <v>3</v>
      </c>
      <c r="E88" s="38" t="s">
        <v>22</v>
      </c>
      <c r="F88" s="38">
        <f>313+233+120</f>
        <v>666</v>
      </c>
      <c r="G88" s="38" t="s">
        <v>13</v>
      </c>
      <c r="H88" s="38" t="s">
        <v>52</v>
      </c>
    </row>
    <row r="89" spans="2:8" ht="15.75" thickTop="1" thickBot="1" x14ac:dyDescent="0.25">
      <c r="B89" s="49">
        <v>5</v>
      </c>
      <c r="C89" s="68" t="s">
        <v>8</v>
      </c>
      <c r="D89" s="60" t="s">
        <v>58</v>
      </c>
      <c r="E89" s="74" t="s">
        <v>59</v>
      </c>
      <c r="F89" s="75" t="s">
        <v>60</v>
      </c>
      <c r="G89" s="74" t="s">
        <v>59</v>
      </c>
      <c r="H89" s="74" t="s">
        <v>61</v>
      </c>
    </row>
    <row r="90" spans="2:8" ht="15.75" thickTop="1" thickBot="1" x14ac:dyDescent="0.25">
      <c r="B90" s="152" t="s">
        <v>4</v>
      </c>
      <c r="C90" s="153"/>
      <c r="D90" s="42">
        <f>SUM(D81:D89)</f>
        <v>19</v>
      </c>
      <c r="E90" s="43" t="s">
        <v>20</v>
      </c>
      <c r="F90" s="44" t="s">
        <v>20</v>
      </c>
      <c r="G90" s="43" t="s">
        <v>20</v>
      </c>
      <c r="H90" s="45" t="s">
        <v>20</v>
      </c>
    </row>
    <row r="91" spans="2:8" ht="15.75" thickTop="1" thickBot="1" x14ac:dyDescent="0.25">
      <c r="C91" s="8"/>
    </row>
    <row r="92" spans="2:8" ht="15" thickTop="1" x14ac:dyDescent="0.2">
      <c r="B92" s="147" t="s">
        <v>34</v>
      </c>
      <c r="C92" s="148"/>
      <c r="D92" s="149"/>
      <c r="E92" s="6"/>
      <c r="F92" s="6"/>
      <c r="G92" s="6"/>
      <c r="H92" s="6"/>
    </row>
    <row r="93" spans="2:8" ht="14.25" customHeight="1" thickBot="1" x14ac:dyDescent="0.25">
      <c r="B93" s="144" t="s">
        <v>56</v>
      </c>
      <c r="C93" s="145"/>
      <c r="D93" s="146"/>
      <c r="E93" s="7"/>
      <c r="F93" s="7"/>
      <c r="G93" s="7"/>
      <c r="H93" s="7"/>
    </row>
    <row r="94" spans="2:8" ht="30" thickTop="1" thickBot="1" x14ac:dyDescent="0.25">
      <c r="B94" s="50" t="s">
        <v>1</v>
      </c>
      <c r="C94" s="9" t="s">
        <v>30</v>
      </c>
      <c r="D94" s="10" t="s">
        <v>32</v>
      </c>
      <c r="E94" s="3"/>
      <c r="F94" s="3"/>
      <c r="G94" s="3"/>
      <c r="H94" s="3"/>
    </row>
    <row r="95" spans="2:8" ht="15.75" thickTop="1" thickBot="1" x14ac:dyDescent="0.25">
      <c r="B95" s="51">
        <v>1</v>
      </c>
      <c r="C95" s="12" t="s">
        <v>18</v>
      </c>
      <c r="D95" s="61">
        <f>SUM(D47,D48,D66,D67)</f>
        <v>5</v>
      </c>
      <c r="E95" s="4"/>
      <c r="F95" s="2"/>
      <c r="G95" s="2"/>
      <c r="H95" s="2"/>
    </row>
    <row r="96" spans="2:8" ht="15.75" thickTop="1" thickBot="1" x14ac:dyDescent="0.25">
      <c r="B96" s="52">
        <v>2</v>
      </c>
      <c r="C96" s="11" t="s">
        <v>9</v>
      </c>
      <c r="D96" s="62">
        <f>SUM(D31,D51,D52,D71,D72,D88)</f>
        <v>9</v>
      </c>
      <c r="E96" s="4"/>
      <c r="F96" s="2"/>
      <c r="G96" s="2"/>
      <c r="H96" s="2"/>
    </row>
    <row r="97" spans="2:8" ht="15.75" thickTop="1" thickBot="1" x14ac:dyDescent="0.25">
      <c r="B97" s="53">
        <v>3</v>
      </c>
      <c r="C97" s="13" t="s">
        <v>8</v>
      </c>
      <c r="D97" s="63">
        <f>SUM(D53)</f>
        <v>2</v>
      </c>
      <c r="E97" s="5"/>
      <c r="F97" s="2"/>
      <c r="G97" s="2"/>
      <c r="H97" s="2"/>
    </row>
    <row r="98" spans="2:8" ht="15.75" thickTop="1" thickBot="1" x14ac:dyDescent="0.25">
      <c r="B98" s="53">
        <v>4</v>
      </c>
      <c r="C98" s="13" t="s">
        <v>11</v>
      </c>
      <c r="D98" s="63">
        <f>SUM(D23,D24,D25,D26,D44,D45,D46,D62,D63,D64,D65)</f>
        <v>64</v>
      </c>
      <c r="E98" s="5"/>
      <c r="F98" s="2"/>
      <c r="G98" s="2"/>
      <c r="H98" s="2"/>
    </row>
    <row r="99" spans="2:8" ht="15.75" thickTop="1" thickBot="1" x14ac:dyDescent="0.25">
      <c r="B99" s="51">
        <v>5</v>
      </c>
      <c r="C99" s="12" t="s">
        <v>12</v>
      </c>
      <c r="D99" s="64">
        <f>SUM(D40,D41,D42,D43,D61,D81,D82)</f>
        <v>8</v>
      </c>
      <c r="E99" s="5"/>
      <c r="F99" s="2"/>
      <c r="G99" s="2"/>
      <c r="H99" s="2"/>
    </row>
    <row r="100" spans="2:8" ht="15.75" thickTop="1" thickBot="1" x14ac:dyDescent="0.25">
      <c r="B100" s="51">
        <v>6</v>
      </c>
      <c r="C100" s="14" t="s">
        <v>31</v>
      </c>
      <c r="D100" s="65">
        <f>SUM(D28,D68,D84)</f>
        <v>12</v>
      </c>
      <c r="E100" s="5"/>
      <c r="F100" s="2"/>
      <c r="G100" s="2"/>
      <c r="H100" s="2"/>
    </row>
    <row r="101" spans="2:8" ht="15.75" thickTop="1" thickBot="1" x14ac:dyDescent="0.25">
      <c r="B101" s="54">
        <v>7</v>
      </c>
      <c r="C101" s="14" t="s">
        <v>7</v>
      </c>
      <c r="D101" s="65">
        <f>SUM(D29,D30,D50,D69,D70,D85,D86,D87)</f>
        <v>18</v>
      </c>
      <c r="E101" s="5"/>
      <c r="F101" s="2"/>
      <c r="G101" s="2"/>
      <c r="H101" s="2"/>
    </row>
    <row r="102" spans="2:8" ht="15.75" thickTop="1" thickBot="1" x14ac:dyDescent="0.25">
      <c r="B102" s="150" t="s">
        <v>35</v>
      </c>
      <c r="C102" s="151"/>
      <c r="D102" s="66">
        <f>SUM(D95:D101)</f>
        <v>118</v>
      </c>
      <c r="E102" s="5"/>
      <c r="F102" s="2"/>
      <c r="G102" s="2"/>
      <c r="H102" s="2"/>
    </row>
    <row r="103" spans="2:8" ht="15" thickTop="1" x14ac:dyDescent="0.2"/>
  </sheetData>
  <mergeCells count="52">
    <mergeCell ref="B7:C7"/>
    <mergeCell ref="B6:C6"/>
    <mergeCell ref="B8:C8"/>
    <mergeCell ref="B9:C9"/>
    <mergeCell ref="B10:C10"/>
    <mergeCell ref="B2:H2"/>
    <mergeCell ref="B3:H3"/>
    <mergeCell ref="B4:H4"/>
    <mergeCell ref="D35:E35"/>
    <mergeCell ref="B38:B39"/>
    <mergeCell ref="C38:C39"/>
    <mergeCell ref="F38:F39"/>
    <mergeCell ref="B13:H13"/>
    <mergeCell ref="B15:H15"/>
    <mergeCell ref="D17:E17"/>
    <mergeCell ref="B20:B21"/>
    <mergeCell ref="C20:C21"/>
    <mergeCell ref="F20:F21"/>
    <mergeCell ref="G20:G21"/>
    <mergeCell ref="C23:C26"/>
    <mergeCell ref="G38:G39"/>
    <mergeCell ref="B93:D93"/>
    <mergeCell ref="B92:D92"/>
    <mergeCell ref="B102:C102"/>
    <mergeCell ref="B90:C90"/>
    <mergeCell ref="B74:C74"/>
    <mergeCell ref="B79:B80"/>
    <mergeCell ref="C79:C80"/>
    <mergeCell ref="C81:C82"/>
    <mergeCell ref="F59:F60"/>
    <mergeCell ref="G59:G60"/>
    <mergeCell ref="B54:C54"/>
    <mergeCell ref="D56:E56"/>
    <mergeCell ref="C66:C67"/>
    <mergeCell ref="H79:H80"/>
    <mergeCell ref="F79:F80"/>
    <mergeCell ref="G79:G80"/>
    <mergeCell ref="D76:E76"/>
    <mergeCell ref="D79:D80"/>
    <mergeCell ref="E79:E80"/>
    <mergeCell ref="C29:C30"/>
    <mergeCell ref="C69:C70"/>
    <mergeCell ref="C85:C87"/>
    <mergeCell ref="C51:C52"/>
    <mergeCell ref="C71:C72"/>
    <mergeCell ref="B33:C33"/>
    <mergeCell ref="B59:B60"/>
    <mergeCell ref="C40:C43"/>
    <mergeCell ref="C44:C46"/>
    <mergeCell ref="C47:C48"/>
    <mergeCell ref="C62:C65"/>
    <mergeCell ref="C59:C60"/>
  </mergeCells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showGridLines="0" tabSelected="1" workbookViewId="0">
      <selection activeCell="B19" sqref="B19:F19"/>
    </sheetView>
  </sheetViews>
  <sheetFormatPr baseColWidth="10" defaultRowHeight="14.25" x14ac:dyDescent="0.2"/>
  <cols>
    <col min="1" max="1" width="3.875" customWidth="1"/>
    <col min="2" max="2" width="4.5" customWidth="1"/>
    <col min="3" max="3" width="22.75" customWidth="1"/>
    <col min="4" max="4" width="18.375" customWidth="1"/>
    <col min="5" max="5" width="16.375" customWidth="1"/>
    <col min="6" max="6" width="16.75" customWidth="1"/>
  </cols>
  <sheetData>
    <row r="1" spans="2:8" ht="15" thickBot="1" x14ac:dyDescent="0.25"/>
    <row r="2" spans="2:8" ht="15.75" x14ac:dyDescent="0.2">
      <c r="B2" s="158" t="s">
        <v>65</v>
      </c>
      <c r="C2" s="159"/>
      <c r="D2" s="159"/>
      <c r="E2" s="159"/>
      <c r="F2" s="159"/>
      <c r="G2" s="160"/>
      <c r="H2" s="92"/>
    </row>
    <row r="3" spans="2:8" ht="15" x14ac:dyDescent="0.25">
      <c r="B3" s="161" t="s">
        <v>74</v>
      </c>
      <c r="C3" s="162"/>
      <c r="D3" s="162"/>
      <c r="E3" s="162"/>
      <c r="F3" s="162"/>
      <c r="G3" s="163"/>
      <c r="H3" s="93"/>
    </row>
    <row r="4" spans="2:8" ht="15" x14ac:dyDescent="0.25">
      <c r="B4" s="161" t="s">
        <v>66</v>
      </c>
      <c r="C4" s="162"/>
      <c r="D4" s="162"/>
      <c r="E4" s="162"/>
      <c r="F4" s="162"/>
      <c r="G4" s="163"/>
      <c r="H4" s="93"/>
    </row>
    <row r="5" spans="2:8" ht="15" x14ac:dyDescent="0.25">
      <c r="B5" s="85"/>
      <c r="C5" s="86"/>
      <c r="D5" s="84"/>
      <c r="E5" s="94"/>
      <c r="F5" s="83"/>
      <c r="G5" s="95"/>
      <c r="H5" s="82"/>
    </row>
    <row r="6" spans="2:8" ht="15" x14ac:dyDescent="0.25">
      <c r="B6" s="170" t="s">
        <v>67</v>
      </c>
      <c r="C6" s="171"/>
      <c r="D6" s="84" t="s">
        <v>17</v>
      </c>
      <c r="E6" s="94"/>
      <c r="F6" s="83"/>
      <c r="G6" s="95"/>
      <c r="H6" s="82"/>
    </row>
    <row r="7" spans="2:8" ht="15" x14ac:dyDescent="0.25">
      <c r="B7" s="170" t="s">
        <v>68</v>
      </c>
      <c r="C7" s="171"/>
      <c r="D7" s="84" t="s">
        <v>17</v>
      </c>
      <c r="E7" s="94"/>
      <c r="F7" s="83"/>
      <c r="G7" s="95"/>
      <c r="H7" s="82"/>
    </row>
    <row r="8" spans="2:8" ht="15" x14ac:dyDescent="0.25">
      <c r="B8" s="170" t="s">
        <v>69</v>
      </c>
      <c r="C8" s="171"/>
      <c r="D8" s="84" t="s">
        <v>91</v>
      </c>
      <c r="E8" s="94"/>
      <c r="F8" s="83"/>
      <c r="G8" s="95"/>
      <c r="H8" s="82"/>
    </row>
    <row r="9" spans="2:8" ht="15" x14ac:dyDescent="0.25">
      <c r="B9" s="170" t="s">
        <v>70</v>
      </c>
      <c r="C9" s="171"/>
      <c r="D9" s="84" t="s">
        <v>73</v>
      </c>
      <c r="E9" s="94"/>
      <c r="F9" s="83"/>
      <c r="G9" s="95"/>
      <c r="H9" s="82"/>
    </row>
    <row r="10" spans="2:8" ht="15" x14ac:dyDescent="0.25">
      <c r="B10" s="170" t="s">
        <v>71</v>
      </c>
      <c r="C10" s="171"/>
      <c r="D10" s="84" t="s">
        <v>90</v>
      </c>
      <c r="E10" s="94"/>
      <c r="F10" s="83"/>
      <c r="G10" s="95"/>
      <c r="H10" s="82"/>
    </row>
    <row r="11" spans="2:8" ht="15" thickBot="1" x14ac:dyDescent="0.25">
      <c r="B11" s="87"/>
      <c r="C11" s="96"/>
      <c r="D11" s="96"/>
      <c r="E11" s="96"/>
      <c r="F11" s="88"/>
      <c r="G11" s="97"/>
      <c r="H11" s="82"/>
    </row>
    <row r="13" spans="2:8" ht="15" thickBot="1" x14ac:dyDescent="0.25"/>
    <row r="14" spans="2:8" ht="15" thickTop="1" x14ac:dyDescent="0.2">
      <c r="B14" s="180" t="s">
        <v>17</v>
      </c>
      <c r="C14" s="181"/>
      <c r="D14" s="181"/>
      <c r="E14" s="181"/>
      <c r="F14" s="182"/>
    </row>
    <row r="15" spans="2:8" ht="15" thickBot="1" x14ac:dyDescent="0.25">
      <c r="B15" s="183" t="s">
        <v>75</v>
      </c>
      <c r="C15" s="184"/>
      <c r="D15" s="184"/>
      <c r="E15" s="184"/>
      <c r="F15" s="185"/>
    </row>
    <row r="16" spans="2:8" ht="15" thickTop="1" x14ac:dyDescent="0.2">
      <c r="B16" s="98"/>
      <c r="C16" s="98"/>
      <c r="D16" s="98"/>
      <c r="E16" s="98"/>
      <c r="F16" s="98"/>
      <c r="G16" s="1"/>
    </row>
    <row r="17" spans="2:14" ht="15" thickBot="1" x14ac:dyDescent="0.25">
      <c r="B17" s="99"/>
      <c r="C17" s="99"/>
      <c r="D17" s="99"/>
      <c r="E17" s="99"/>
      <c r="F17" s="99"/>
      <c r="G17" s="1"/>
    </row>
    <row r="18" spans="2:14" ht="15.75" thickTop="1" thickBot="1" x14ac:dyDescent="0.25">
      <c r="B18" s="173" t="s">
        <v>76</v>
      </c>
      <c r="C18" s="174"/>
      <c r="D18" s="175">
        <v>44197</v>
      </c>
      <c r="E18" s="176"/>
      <c r="F18" s="177"/>
    </row>
    <row r="19" spans="2:14" ht="15.75" thickTop="1" thickBot="1" x14ac:dyDescent="0.25">
      <c r="B19" s="172" t="s">
        <v>77</v>
      </c>
      <c r="C19" s="172"/>
      <c r="D19" s="172"/>
      <c r="E19" s="172"/>
      <c r="F19" s="172"/>
    </row>
    <row r="20" spans="2:14" ht="58.5" thickTop="1" thickBot="1" x14ac:dyDescent="0.25">
      <c r="B20" s="100" t="s">
        <v>1</v>
      </c>
      <c r="C20" s="101" t="s">
        <v>30</v>
      </c>
      <c r="D20" s="102" t="s">
        <v>78</v>
      </c>
      <c r="E20" s="103" t="s">
        <v>79</v>
      </c>
      <c r="F20" s="102" t="s">
        <v>80</v>
      </c>
      <c r="J20" s="1"/>
      <c r="N20" s="1"/>
    </row>
    <row r="21" spans="2:14" ht="30" thickTop="1" thickBot="1" x14ac:dyDescent="0.25">
      <c r="B21" s="104">
        <v>1</v>
      </c>
      <c r="C21" s="105" t="s">
        <v>81</v>
      </c>
      <c r="D21" s="106">
        <v>0</v>
      </c>
      <c r="E21" s="107">
        <v>0</v>
      </c>
      <c r="F21" s="106">
        <v>0</v>
      </c>
      <c r="N21" s="1"/>
    </row>
    <row r="22" spans="2:14" ht="15.75" thickTop="1" thickBot="1" x14ac:dyDescent="0.25">
      <c r="B22" s="108">
        <v>2</v>
      </c>
      <c r="C22" s="105" t="s">
        <v>82</v>
      </c>
      <c r="D22" s="109">
        <v>15</v>
      </c>
      <c r="E22" s="110">
        <v>20</v>
      </c>
      <c r="F22" s="109">
        <v>12</v>
      </c>
    </row>
    <row r="23" spans="2:14" ht="15.75" thickTop="1" thickBot="1" x14ac:dyDescent="0.25">
      <c r="B23" s="104">
        <v>3</v>
      </c>
      <c r="C23" s="105" t="s">
        <v>83</v>
      </c>
      <c r="D23" s="109">
        <v>0</v>
      </c>
      <c r="E23" s="110">
        <v>0</v>
      </c>
      <c r="F23" s="109">
        <v>0</v>
      </c>
    </row>
    <row r="24" spans="2:14" ht="15.75" thickTop="1" thickBot="1" x14ac:dyDescent="0.25">
      <c r="B24" s="104">
        <v>4</v>
      </c>
      <c r="C24" s="105" t="s">
        <v>84</v>
      </c>
      <c r="D24" s="109">
        <v>5</v>
      </c>
      <c r="E24" s="110">
        <v>17</v>
      </c>
      <c r="F24" s="109">
        <v>4</v>
      </c>
    </row>
    <row r="25" spans="2:14" ht="30" thickTop="1" thickBot="1" x14ac:dyDescent="0.25">
      <c r="B25" s="104">
        <v>5</v>
      </c>
      <c r="C25" s="105" t="s">
        <v>85</v>
      </c>
      <c r="D25" s="109">
        <v>0</v>
      </c>
      <c r="E25" s="110">
        <v>0</v>
      </c>
      <c r="F25" s="109">
        <v>0</v>
      </c>
    </row>
    <row r="26" spans="2:14" ht="15.75" thickTop="1" thickBot="1" x14ac:dyDescent="0.25">
      <c r="B26" s="104">
        <v>6</v>
      </c>
      <c r="C26" s="105" t="s">
        <v>86</v>
      </c>
      <c r="D26" s="109">
        <v>32</v>
      </c>
      <c r="E26" s="110">
        <v>4</v>
      </c>
      <c r="F26" s="109">
        <v>16</v>
      </c>
    </row>
    <row r="27" spans="2:14" ht="15.75" thickTop="1" thickBot="1" x14ac:dyDescent="0.25">
      <c r="B27" s="104">
        <v>7</v>
      </c>
      <c r="C27" s="105" t="s">
        <v>87</v>
      </c>
      <c r="D27" s="109">
        <v>3</v>
      </c>
      <c r="E27" s="110">
        <v>2</v>
      </c>
      <c r="F27" s="109">
        <v>3</v>
      </c>
    </row>
    <row r="28" spans="2:14" ht="15.75" thickTop="1" thickBot="1" x14ac:dyDescent="0.25">
      <c r="B28" s="111"/>
      <c r="C28" s="112" t="s">
        <v>35</v>
      </c>
      <c r="D28" s="113">
        <f>SUM(D21:D27)</f>
        <v>55</v>
      </c>
      <c r="E28" s="114">
        <f>SUM(E21:E27)</f>
        <v>43</v>
      </c>
      <c r="F28" s="113">
        <f>SUM(F21:F27)</f>
        <v>35</v>
      </c>
    </row>
    <row r="29" spans="2:14" ht="15.75" thickTop="1" thickBot="1" x14ac:dyDescent="0.25">
      <c r="B29" s="2"/>
      <c r="C29" s="2"/>
      <c r="D29" s="2"/>
      <c r="E29" s="2"/>
      <c r="F29" s="2"/>
    </row>
    <row r="30" spans="2:14" ht="15.75" thickTop="1" thickBot="1" x14ac:dyDescent="0.25">
      <c r="B30" s="173" t="s">
        <v>76</v>
      </c>
      <c r="C30" s="174"/>
      <c r="D30" s="175">
        <v>44228</v>
      </c>
      <c r="E30" s="176"/>
      <c r="F30" s="177"/>
    </row>
    <row r="31" spans="2:14" ht="15.75" thickTop="1" thickBot="1" x14ac:dyDescent="0.25">
      <c r="B31" s="172" t="s">
        <v>77</v>
      </c>
      <c r="C31" s="172"/>
      <c r="D31" s="172"/>
      <c r="E31" s="172"/>
      <c r="F31" s="172"/>
    </row>
    <row r="32" spans="2:14" ht="58.5" thickTop="1" thickBot="1" x14ac:dyDescent="0.25">
      <c r="B32" s="100" t="s">
        <v>1</v>
      </c>
      <c r="C32" s="101" t="s">
        <v>30</v>
      </c>
      <c r="D32" s="102" t="s">
        <v>78</v>
      </c>
      <c r="E32" s="103" t="s">
        <v>79</v>
      </c>
      <c r="F32" s="102" t="s">
        <v>80</v>
      </c>
    </row>
    <row r="33" spans="2:6" ht="30" thickTop="1" thickBot="1" x14ac:dyDescent="0.25">
      <c r="B33" s="104">
        <v>1</v>
      </c>
      <c r="C33" s="105" t="s">
        <v>81</v>
      </c>
      <c r="D33" s="106">
        <v>0</v>
      </c>
      <c r="E33" s="107">
        <v>0</v>
      </c>
      <c r="F33" s="106">
        <v>0</v>
      </c>
    </row>
    <row r="34" spans="2:6" ht="15.75" thickTop="1" thickBot="1" x14ac:dyDescent="0.25">
      <c r="B34" s="104">
        <v>2</v>
      </c>
      <c r="C34" s="105" t="s">
        <v>82</v>
      </c>
      <c r="D34" s="109">
        <v>8</v>
      </c>
      <c r="E34" s="110">
        <v>18</v>
      </c>
      <c r="F34" s="109">
        <v>15</v>
      </c>
    </row>
    <row r="35" spans="2:6" ht="15.75" thickTop="1" thickBot="1" x14ac:dyDescent="0.25">
      <c r="B35" s="104">
        <v>3</v>
      </c>
      <c r="C35" s="105" t="s">
        <v>83</v>
      </c>
      <c r="D35" s="106">
        <v>0</v>
      </c>
      <c r="E35" s="107">
        <v>0</v>
      </c>
      <c r="F35" s="106">
        <v>0</v>
      </c>
    </row>
    <row r="36" spans="2:6" ht="15.75" thickTop="1" thickBot="1" x14ac:dyDescent="0.25">
      <c r="B36" s="104">
        <v>4</v>
      </c>
      <c r="C36" s="105" t="s">
        <v>84</v>
      </c>
      <c r="D36" s="106">
        <v>2</v>
      </c>
      <c r="E36" s="107">
        <v>13</v>
      </c>
      <c r="F36" s="106">
        <v>15</v>
      </c>
    </row>
    <row r="37" spans="2:6" ht="30" thickTop="1" thickBot="1" x14ac:dyDescent="0.25">
      <c r="B37" s="104">
        <v>5</v>
      </c>
      <c r="C37" s="105" t="s">
        <v>85</v>
      </c>
      <c r="D37" s="106">
        <v>0</v>
      </c>
      <c r="E37" s="107">
        <v>0</v>
      </c>
      <c r="F37" s="106">
        <v>0</v>
      </c>
    </row>
    <row r="38" spans="2:6" ht="15.75" thickTop="1" thickBot="1" x14ac:dyDescent="0.25">
      <c r="B38" s="104">
        <v>6</v>
      </c>
      <c r="C38" s="105" t="s">
        <v>86</v>
      </c>
      <c r="D38" s="106">
        <v>24</v>
      </c>
      <c r="E38" s="107">
        <v>4</v>
      </c>
      <c r="F38" s="106">
        <v>38</v>
      </c>
    </row>
    <row r="39" spans="2:6" ht="15.75" thickTop="1" thickBot="1" x14ac:dyDescent="0.25">
      <c r="B39" s="104">
        <v>7</v>
      </c>
      <c r="C39" s="105" t="s">
        <v>87</v>
      </c>
      <c r="D39" s="106">
        <v>4</v>
      </c>
      <c r="E39" s="107">
        <v>2</v>
      </c>
      <c r="F39" s="106">
        <v>13</v>
      </c>
    </row>
    <row r="40" spans="2:6" ht="15.75" thickTop="1" thickBot="1" x14ac:dyDescent="0.25">
      <c r="B40" s="111"/>
      <c r="C40" s="112" t="s">
        <v>35</v>
      </c>
      <c r="D40" s="115">
        <f>SUM(D33:D39)</f>
        <v>38</v>
      </c>
      <c r="E40" s="116">
        <f>SUM(E33:E39)</f>
        <v>37</v>
      </c>
      <c r="F40" s="115">
        <f>SUM(F33:F39)</f>
        <v>81</v>
      </c>
    </row>
    <row r="41" spans="2:6" ht="15" thickTop="1" x14ac:dyDescent="0.2">
      <c r="B41" s="2"/>
      <c r="C41" s="2"/>
      <c r="D41" s="2"/>
      <c r="E41" s="2"/>
      <c r="F41" s="2"/>
    </row>
    <row r="42" spans="2:6" ht="15" thickBot="1" x14ac:dyDescent="0.25">
      <c r="B42" s="2"/>
      <c r="C42" s="2"/>
      <c r="D42" s="2"/>
      <c r="E42" s="2"/>
      <c r="F42" s="2"/>
    </row>
    <row r="43" spans="2:6" ht="15.75" thickTop="1" thickBot="1" x14ac:dyDescent="0.25">
      <c r="B43" s="173" t="s">
        <v>76</v>
      </c>
      <c r="C43" s="174"/>
      <c r="D43" s="175">
        <v>44256</v>
      </c>
      <c r="E43" s="176"/>
      <c r="F43" s="177"/>
    </row>
    <row r="44" spans="2:6" ht="15.75" thickTop="1" thickBot="1" x14ac:dyDescent="0.25">
      <c r="B44" s="172" t="s">
        <v>77</v>
      </c>
      <c r="C44" s="172"/>
      <c r="D44" s="172"/>
      <c r="E44" s="172"/>
      <c r="F44" s="172"/>
    </row>
    <row r="45" spans="2:6" ht="58.5" thickTop="1" thickBot="1" x14ac:dyDescent="0.25">
      <c r="B45" s="100" t="s">
        <v>1</v>
      </c>
      <c r="C45" s="101" t="s">
        <v>30</v>
      </c>
      <c r="D45" s="102" t="s">
        <v>78</v>
      </c>
      <c r="E45" s="103" t="s">
        <v>79</v>
      </c>
      <c r="F45" s="102" t="s">
        <v>80</v>
      </c>
    </row>
    <row r="46" spans="2:6" ht="30" thickTop="1" thickBot="1" x14ac:dyDescent="0.25">
      <c r="B46" s="104">
        <v>1</v>
      </c>
      <c r="C46" s="105" t="s">
        <v>81</v>
      </c>
      <c r="D46" s="106">
        <v>0</v>
      </c>
      <c r="E46" s="107">
        <v>0</v>
      </c>
      <c r="F46" s="106">
        <v>0</v>
      </c>
    </row>
    <row r="47" spans="2:6" ht="15.75" thickTop="1" thickBot="1" x14ac:dyDescent="0.25">
      <c r="B47" s="104">
        <v>2</v>
      </c>
      <c r="C47" s="105" t="s">
        <v>82</v>
      </c>
      <c r="D47" s="109">
        <v>15</v>
      </c>
      <c r="E47" s="110">
        <v>21</v>
      </c>
      <c r="F47" s="109">
        <v>30</v>
      </c>
    </row>
    <row r="48" spans="2:6" ht="15.75" thickTop="1" thickBot="1" x14ac:dyDescent="0.25">
      <c r="B48" s="104">
        <v>3</v>
      </c>
      <c r="C48" s="105" t="s">
        <v>83</v>
      </c>
      <c r="D48" s="106">
        <v>0</v>
      </c>
      <c r="E48" s="107">
        <v>0</v>
      </c>
      <c r="F48" s="106">
        <v>0</v>
      </c>
    </row>
    <row r="49" spans="2:9" ht="15.75" thickTop="1" thickBot="1" x14ac:dyDescent="0.25">
      <c r="B49" s="104">
        <v>4</v>
      </c>
      <c r="C49" s="105" t="s">
        <v>84</v>
      </c>
      <c r="D49" s="106">
        <v>5</v>
      </c>
      <c r="E49" s="107">
        <v>6</v>
      </c>
      <c r="F49" s="106">
        <v>7</v>
      </c>
    </row>
    <row r="50" spans="2:9" ht="30" thickTop="1" thickBot="1" x14ac:dyDescent="0.25">
      <c r="B50" s="104">
        <v>5</v>
      </c>
      <c r="C50" s="105" t="s">
        <v>85</v>
      </c>
      <c r="D50" s="106">
        <v>0</v>
      </c>
      <c r="E50" s="107">
        <v>0</v>
      </c>
      <c r="F50" s="106">
        <v>0</v>
      </c>
    </row>
    <row r="51" spans="2:9" ht="15.75" thickTop="1" thickBot="1" x14ac:dyDescent="0.25">
      <c r="B51" s="104">
        <v>6</v>
      </c>
      <c r="C51" s="105" t="s">
        <v>86</v>
      </c>
      <c r="D51" s="106">
        <v>9</v>
      </c>
      <c r="E51" s="107">
        <v>4</v>
      </c>
      <c r="F51" s="106">
        <v>37</v>
      </c>
    </row>
    <row r="52" spans="2:9" ht="15.75" thickTop="1" thickBot="1" x14ac:dyDescent="0.25">
      <c r="B52" s="104">
        <v>7</v>
      </c>
      <c r="C52" s="105" t="s">
        <v>87</v>
      </c>
      <c r="D52" s="106">
        <v>20</v>
      </c>
      <c r="E52" s="107">
        <v>2</v>
      </c>
      <c r="F52" s="106">
        <v>20</v>
      </c>
    </row>
    <row r="53" spans="2:9" ht="15.75" thickTop="1" thickBot="1" x14ac:dyDescent="0.25">
      <c r="B53" s="111"/>
      <c r="C53" s="112" t="s">
        <v>35</v>
      </c>
      <c r="D53" s="115">
        <f>SUM(D46:D52)</f>
        <v>49</v>
      </c>
      <c r="E53" s="116">
        <f>SUM(E46:E52)</f>
        <v>33</v>
      </c>
      <c r="F53" s="115">
        <f>SUM(F46:F52)</f>
        <v>94</v>
      </c>
    </row>
    <row r="54" spans="2:9" ht="15" thickTop="1" x14ac:dyDescent="0.2">
      <c r="B54" s="2"/>
      <c r="C54" s="2"/>
      <c r="D54" s="28"/>
      <c r="E54" s="28"/>
      <c r="F54" s="28"/>
    </row>
    <row r="55" spans="2:9" ht="15" thickBot="1" x14ac:dyDescent="0.25">
      <c r="B55" s="2"/>
      <c r="C55" s="2"/>
      <c r="D55" s="2"/>
      <c r="E55" s="2"/>
      <c r="F55" s="2"/>
    </row>
    <row r="56" spans="2:9" ht="15.75" thickTop="1" thickBot="1" x14ac:dyDescent="0.25">
      <c r="B56" s="173" t="s">
        <v>76</v>
      </c>
      <c r="C56" s="174"/>
      <c r="D56" s="175">
        <v>44287</v>
      </c>
      <c r="E56" s="176"/>
      <c r="F56" s="177"/>
      <c r="G56" s="117"/>
      <c r="H56" s="117"/>
      <c r="I56" s="117"/>
    </row>
    <row r="57" spans="2:9" ht="15.75" thickTop="1" thickBot="1" x14ac:dyDescent="0.25">
      <c r="B57" s="172" t="s">
        <v>77</v>
      </c>
      <c r="C57" s="172"/>
      <c r="D57" s="172"/>
      <c r="E57" s="172"/>
      <c r="F57" s="172"/>
      <c r="G57" s="118"/>
      <c r="H57" s="119"/>
      <c r="I57" s="117"/>
    </row>
    <row r="58" spans="2:9" ht="51" customHeight="1" thickTop="1" thickBot="1" x14ac:dyDescent="0.25">
      <c r="B58" s="100" t="s">
        <v>1</v>
      </c>
      <c r="C58" s="101" t="s">
        <v>30</v>
      </c>
      <c r="D58" s="102" t="s">
        <v>78</v>
      </c>
      <c r="E58" s="103" t="s">
        <v>79</v>
      </c>
      <c r="F58" s="102" t="s">
        <v>80</v>
      </c>
      <c r="G58" s="117"/>
      <c r="H58" s="117"/>
      <c r="I58" s="117"/>
    </row>
    <row r="59" spans="2:9" ht="33" customHeight="1" thickTop="1" thickBot="1" x14ac:dyDescent="0.25">
      <c r="B59" s="104">
        <v>1</v>
      </c>
      <c r="C59" s="105" t="s">
        <v>81</v>
      </c>
      <c r="D59" s="106">
        <v>0</v>
      </c>
      <c r="E59" s="107">
        <v>0</v>
      </c>
      <c r="F59" s="106">
        <v>0</v>
      </c>
      <c r="G59" s="2"/>
      <c r="H59" s="2"/>
      <c r="I59" s="2"/>
    </row>
    <row r="60" spans="2:9" ht="15.75" thickTop="1" thickBot="1" x14ac:dyDescent="0.25">
      <c r="B60" s="104">
        <v>2</v>
      </c>
      <c r="C60" s="105" t="s">
        <v>82</v>
      </c>
      <c r="D60" s="106">
        <v>21</v>
      </c>
      <c r="E60" s="107">
        <v>20</v>
      </c>
      <c r="F60" s="106">
        <v>12</v>
      </c>
      <c r="G60" s="2"/>
      <c r="H60" s="2"/>
      <c r="I60" s="2"/>
    </row>
    <row r="61" spans="2:9" ht="15.75" thickTop="1" thickBot="1" x14ac:dyDescent="0.25">
      <c r="B61" s="104">
        <v>3</v>
      </c>
      <c r="C61" s="105" t="s">
        <v>83</v>
      </c>
      <c r="D61" s="106">
        <v>0</v>
      </c>
      <c r="E61" s="107">
        <v>0</v>
      </c>
      <c r="F61" s="106">
        <v>0</v>
      </c>
      <c r="G61" s="2"/>
      <c r="H61" s="2"/>
      <c r="I61" s="2"/>
    </row>
    <row r="62" spans="2:9" ht="15.75" thickTop="1" thickBot="1" x14ac:dyDescent="0.25">
      <c r="B62" s="104">
        <v>4</v>
      </c>
      <c r="C62" s="105" t="s">
        <v>84</v>
      </c>
      <c r="D62" s="106">
        <v>0</v>
      </c>
      <c r="E62" s="107">
        <v>0</v>
      </c>
      <c r="F62" s="106">
        <v>0</v>
      </c>
      <c r="G62" s="2"/>
      <c r="H62" s="2"/>
      <c r="I62" s="2"/>
    </row>
    <row r="63" spans="2:9" ht="30" thickTop="1" thickBot="1" x14ac:dyDescent="0.25">
      <c r="B63" s="104">
        <v>5</v>
      </c>
      <c r="C63" s="105" t="s">
        <v>85</v>
      </c>
      <c r="D63" s="106">
        <v>0</v>
      </c>
      <c r="E63" s="107">
        <v>0</v>
      </c>
      <c r="F63" s="106">
        <v>0</v>
      </c>
      <c r="G63" s="2"/>
      <c r="H63" s="2"/>
      <c r="I63" s="2" t="s">
        <v>88</v>
      </c>
    </row>
    <row r="64" spans="2:9" ht="15.75" thickTop="1" thickBot="1" x14ac:dyDescent="0.25">
      <c r="B64" s="104">
        <v>6</v>
      </c>
      <c r="C64" s="105" t="s">
        <v>86</v>
      </c>
      <c r="D64" s="106">
        <v>0</v>
      </c>
      <c r="E64" s="107">
        <v>0</v>
      </c>
      <c r="F64" s="106">
        <v>0</v>
      </c>
      <c r="G64" s="2"/>
      <c r="H64" s="2"/>
      <c r="I64" s="2"/>
    </row>
    <row r="65" spans="2:9" ht="15.75" thickTop="1" thickBot="1" x14ac:dyDescent="0.25">
      <c r="B65" s="104">
        <v>7</v>
      </c>
      <c r="C65" s="105" t="s">
        <v>87</v>
      </c>
      <c r="D65" s="106">
        <v>12</v>
      </c>
      <c r="E65" s="107">
        <v>2</v>
      </c>
      <c r="F65" s="106">
        <v>5</v>
      </c>
      <c r="G65" s="2"/>
      <c r="H65" s="2"/>
      <c r="I65" s="2"/>
    </row>
    <row r="66" spans="2:9" ht="15.75" thickTop="1" thickBot="1" x14ac:dyDescent="0.25">
      <c r="B66" s="111"/>
      <c r="C66" s="112" t="s">
        <v>35</v>
      </c>
      <c r="D66" s="113">
        <f>SUM(D59:D65)</f>
        <v>33</v>
      </c>
      <c r="E66" s="114">
        <f>SUM(E59:E65)</f>
        <v>22</v>
      </c>
      <c r="F66" s="113">
        <f>SUM(F59:F65)</f>
        <v>17</v>
      </c>
      <c r="G66" s="2"/>
      <c r="H66" s="2"/>
      <c r="I66" s="2"/>
    </row>
    <row r="67" spans="2:9" ht="15" thickTop="1" x14ac:dyDescent="0.2">
      <c r="B67" s="2"/>
      <c r="C67" s="2"/>
      <c r="D67" s="2"/>
      <c r="E67" s="2"/>
      <c r="F67" s="2"/>
      <c r="G67" s="2"/>
      <c r="H67" s="2"/>
      <c r="I67" s="2"/>
    </row>
    <row r="68" spans="2:9" x14ac:dyDescent="0.2">
      <c r="B68" s="2"/>
      <c r="C68" s="2"/>
      <c r="D68" s="2"/>
      <c r="E68" s="2"/>
      <c r="F68" s="2"/>
      <c r="G68" s="2"/>
      <c r="H68" s="2"/>
      <c r="I68" s="2"/>
    </row>
    <row r="69" spans="2:9" ht="15" thickBot="1" x14ac:dyDescent="0.25">
      <c r="B69" s="2"/>
      <c r="C69" s="2"/>
      <c r="D69" s="2"/>
      <c r="E69" s="2"/>
      <c r="F69" s="2"/>
      <c r="G69" s="2"/>
      <c r="H69" s="2"/>
      <c r="I69" s="2"/>
    </row>
    <row r="70" spans="2:9" ht="15" thickTop="1" x14ac:dyDescent="0.2">
      <c r="B70" s="178" t="s">
        <v>1</v>
      </c>
      <c r="C70" s="180" t="s">
        <v>34</v>
      </c>
      <c r="D70" s="181"/>
      <c r="E70" s="181"/>
      <c r="F70" s="182"/>
      <c r="G70" s="2"/>
      <c r="H70" s="2"/>
      <c r="I70" s="2"/>
    </row>
    <row r="71" spans="2:9" ht="15" thickBot="1" x14ac:dyDescent="0.25">
      <c r="B71" s="179"/>
      <c r="C71" s="183" t="s">
        <v>89</v>
      </c>
      <c r="D71" s="184"/>
      <c r="E71" s="184"/>
      <c r="F71" s="185"/>
      <c r="G71" s="2"/>
      <c r="H71" s="2"/>
      <c r="I71" s="2"/>
    </row>
    <row r="72" spans="2:9" ht="30" thickTop="1" thickBot="1" x14ac:dyDescent="0.25">
      <c r="B72" s="120">
        <v>1</v>
      </c>
      <c r="C72" s="121" t="s">
        <v>81</v>
      </c>
      <c r="D72" s="109">
        <f t="shared" ref="D72:F78" si="0">SUM(D21+D33+D46+D59)</f>
        <v>0</v>
      </c>
      <c r="E72" s="109">
        <f t="shared" si="0"/>
        <v>0</v>
      </c>
      <c r="F72" s="109">
        <f t="shared" si="0"/>
        <v>0</v>
      </c>
      <c r="G72" s="2"/>
      <c r="H72" s="2"/>
      <c r="I72" s="2"/>
    </row>
    <row r="73" spans="2:9" ht="15.75" thickTop="1" thickBot="1" x14ac:dyDescent="0.25">
      <c r="B73" s="122">
        <v>2</v>
      </c>
      <c r="C73" s="105" t="s">
        <v>82</v>
      </c>
      <c r="D73" s="109">
        <f t="shared" si="0"/>
        <v>59</v>
      </c>
      <c r="E73" s="109">
        <f t="shared" si="0"/>
        <v>79</v>
      </c>
      <c r="F73" s="109">
        <f t="shared" si="0"/>
        <v>69</v>
      </c>
      <c r="G73" s="2"/>
      <c r="H73" s="2"/>
      <c r="I73" s="2"/>
    </row>
    <row r="74" spans="2:9" ht="15.75" thickTop="1" thickBot="1" x14ac:dyDescent="0.25">
      <c r="B74" s="122">
        <v>3</v>
      </c>
      <c r="C74" s="105" t="s">
        <v>83</v>
      </c>
      <c r="D74" s="109">
        <f t="shared" si="0"/>
        <v>0</v>
      </c>
      <c r="E74" s="109">
        <f t="shared" si="0"/>
        <v>0</v>
      </c>
      <c r="F74" s="109">
        <f t="shared" si="0"/>
        <v>0</v>
      </c>
      <c r="G74" s="2"/>
      <c r="H74" s="2"/>
      <c r="I74" s="2"/>
    </row>
    <row r="75" spans="2:9" ht="15.75" thickTop="1" thickBot="1" x14ac:dyDescent="0.25">
      <c r="B75" s="122">
        <v>4</v>
      </c>
      <c r="C75" s="105" t="s">
        <v>84</v>
      </c>
      <c r="D75" s="109">
        <f t="shared" si="0"/>
        <v>12</v>
      </c>
      <c r="E75" s="109">
        <f t="shared" si="0"/>
        <v>36</v>
      </c>
      <c r="F75" s="109">
        <f t="shared" si="0"/>
        <v>26</v>
      </c>
      <c r="G75" s="2"/>
      <c r="H75" s="2"/>
      <c r="I75" s="2"/>
    </row>
    <row r="76" spans="2:9" ht="30" thickTop="1" thickBot="1" x14ac:dyDescent="0.25">
      <c r="B76" s="122">
        <v>5</v>
      </c>
      <c r="C76" s="105" t="s">
        <v>85</v>
      </c>
      <c r="D76" s="109">
        <f t="shared" si="0"/>
        <v>0</v>
      </c>
      <c r="E76" s="109">
        <f t="shared" si="0"/>
        <v>0</v>
      </c>
      <c r="F76" s="109">
        <f t="shared" si="0"/>
        <v>0</v>
      </c>
      <c r="G76" s="2"/>
      <c r="H76" s="2"/>
      <c r="I76" s="2"/>
    </row>
    <row r="77" spans="2:9" ht="15.75" thickTop="1" thickBot="1" x14ac:dyDescent="0.25">
      <c r="B77" s="122">
        <v>6</v>
      </c>
      <c r="C77" s="105" t="s">
        <v>86</v>
      </c>
      <c r="D77" s="109">
        <f t="shared" si="0"/>
        <v>65</v>
      </c>
      <c r="E77" s="109">
        <f t="shared" si="0"/>
        <v>12</v>
      </c>
      <c r="F77" s="109">
        <f t="shared" si="0"/>
        <v>91</v>
      </c>
      <c r="G77" s="2"/>
      <c r="H77" s="2"/>
      <c r="I77" s="2"/>
    </row>
    <row r="78" spans="2:9" ht="15.75" thickTop="1" thickBot="1" x14ac:dyDescent="0.25">
      <c r="B78" s="122">
        <v>7</v>
      </c>
      <c r="C78" s="105" t="s">
        <v>87</v>
      </c>
      <c r="D78" s="109">
        <f t="shared" si="0"/>
        <v>39</v>
      </c>
      <c r="E78" s="109">
        <f t="shared" si="0"/>
        <v>8</v>
      </c>
      <c r="F78" s="109">
        <f t="shared" si="0"/>
        <v>41</v>
      </c>
      <c r="G78" s="2"/>
      <c r="H78" s="2"/>
      <c r="I78" s="2"/>
    </row>
    <row r="79" spans="2:9" ht="15.75" thickTop="1" thickBot="1" x14ac:dyDescent="0.25">
      <c r="B79" s="111"/>
      <c r="C79" s="112" t="s">
        <v>35</v>
      </c>
      <c r="D79" s="113">
        <f>SUM(D72:D78)</f>
        <v>175</v>
      </c>
      <c r="E79" s="114">
        <f>SUM(E72:E78)</f>
        <v>135</v>
      </c>
      <c r="F79" s="113">
        <f>SUM(F72:F78)</f>
        <v>227</v>
      </c>
      <c r="G79" s="2"/>
      <c r="H79" s="2"/>
      <c r="I79" s="2"/>
    </row>
    <row r="80" spans="2:9" ht="15" thickTop="1" x14ac:dyDescent="0.2">
      <c r="C80" s="2"/>
      <c r="D80" s="2"/>
      <c r="E80" s="2"/>
      <c r="F80" s="2"/>
      <c r="G80" s="2"/>
      <c r="H80" s="2"/>
      <c r="I80" s="2"/>
    </row>
  </sheetData>
  <mergeCells count="25">
    <mergeCell ref="B8:C8"/>
    <mergeCell ref="B2:G2"/>
    <mergeCell ref="B3:G3"/>
    <mergeCell ref="B4:G4"/>
    <mergeCell ref="B6:C6"/>
    <mergeCell ref="B7:C7"/>
    <mergeCell ref="B9:C9"/>
    <mergeCell ref="B10:C10"/>
    <mergeCell ref="B14:F14"/>
    <mergeCell ref="B15:F15"/>
    <mergeCell ref="B18:C18"/>
    <mergeCell ref="D18:F18"/>
    <mergeCell ref="B19:F19"/>
    <mergeCell ref="B30:C30"/>
    <mergeCell ref="D30:F30"/>
    <mergeCell ref="B31:F31"/>
    <mergeCell ref="B43:C43"/>
    <mergeCell ref="D43:F43"/>
    <mergeCell ref="B44:F44"/>
    <mergeCell ref="B56:C56"/>
    <mergeCell ref="D56:F56"/>
    <mergeCell ref="B57:F57"/>
    <mergeCell ref="B70:B71"/>
    <mergeCell ref="C70:F70"/>
    <mergeCell ref="C71:F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Tratamientos Preventivos</vt:lpstr>
      <vt:lpstr>Verificación de Calidad Física</vt:lpstr>
      <vt:lpstr>'Tratamientos Preventivos'!Área_de_impresión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 Calderon</cp:lastModifiedBy>
  <cp:lastPrinted>2020-10-02T17:00:01Z</cp:lastPrinted>
  <dcterms:created xsi:type="dcterms:W3CDTF">2018-08-30T17:28:14Z</dcterms:created>
  <dcterms:modified xsi:type="dcterms:W3CDTF">2021-05-26T14:54:32Z</dcterms:modified>
</cp:coreProperties>
</file>