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2 Diciembre 2023\LOGISTICA\Dirección\"/>
    </mc:Choice>
  </mc:AlternateContent>
  <xr:revisionPtr revIDLastSave="0" documentId="13_ncr:1_{CEA6F601-EC64-4855-BFD6-F7C13A9F7E20}" xr6:coauthVersionLast="36" xr6:coauthVersionMax="36" xr10:uidLastSave="{00000000-0000-0000-0000-000000000000}"/>
  <bookViews>
    <workbookView xWindow="0" yWindow="0" windowWidth="10395" windowHeight="9435" xr2:uid="{00000000-000D-0000-FFFF-FFFF00000000}"/>
  </bookViews>
  <sheets>
    <sheet name="SEPTIEMBRE - DICIEMBRE 2023" sheetId="8" r:id="rId1"/>
  </sheets>
  <definedNames>
    <definedName name="_xlnm.Print_Area" localSheetId="0">'SEPTIEMBRE - DICIEMBRE 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8" l="1"/>
  <c r="E136" i="8"/>
  <c r="B136" i="8"/>
  <c r="E135" i="8"/>
  <c r="C129" i="8"/>
  <c r="C128" i="8"/>
  <c r="C127" i="8"/>
  <c r="C125" i="8"/>
  <c r="C124" i="8"/>
  <c r="C123" i="8"/>
  <c r="C117" i="8"/>
  <c r="D127" i="8" s="1"/>
  <c r="L116" i="8"/>
  <c r="L113" i="8"/>
  <c r="E113" i="8"/>
  <c r="L111" i="8"/>
  <c r="E109" i="8"/>
  <c r="E108" i="8"/>
  <c r="E107" i="8"/>
  <c r="E106" i="8"/>
  <c r="E103" i="8"/>
  <c r="E101" i="8"/>
  <c r="E99" i="8"/>
  <c r="E98" i="8"/>
  <c r="E96" i="8"/>
  <c r="C89" i="8"/>
  <c r="L87" i="8"/>
  <c r="E87" i="8"/>
  <c r="L85" i="8"/>
  <c r="L83" i="8"/>
  <c r="E80" i="8"/>
  <c r="E79" i="8"/>
  <c r="E78" i="8"/>
  <c r="E75" i="8"/>
  <c r="C66" i="8"/>
  <c r="L55" i="8"/>
  <c r="L50" i="8"/>
  <c r="L48" i="8"/>
  <c r="A40" i="8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C32" i="8"/>
  <c r="D128" i="8" s="1"/>
  <c r="E28" i="8"/>
  <c r="E25" i="8"/>
  <c r="E22" i="8"/>
  <c r="E21" i="8"/>
  <c r="E20" i="8"/>
  <c r="L19" i="8"/>
  <c r="D140" i="8" s="1"/>
  <c r="E19" i="8"/>
  <c r="C19" i="8"/>
  <c r="C126" i="8" s="1"/>
  <c r="C130" i="8" s="1"/>
  <c r="E18" i="8"/>
  <c r="L17" i="8"/>
  <c r="D139" i="8" s="1"/>
  <c r="E16" i="8"/>
  <c r="L15" i="8"/>
  <c r="D138" i="8" s="1"/>
  <c r="E14" i="8"/>
  <c r="D141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22F00A-D580-4DC8-995E-9DF369E535BB}" keepAlive="1" name="Consulta - Informe de labores Cifuentes mayo" description="Conexión a la consulta 'Informe de labores Cifuentes mayo' en el libro." type="5" refreshedVersion="6" background="1">
    <dbPr connection="Provider=Microsoft.Mashup.OleDb.1;Data Source=$Workbook$;Location=Informe de labores Cifuentes mayo;Extended Properties=&quot;&quot;" command="SELECT * FROM [Informe de labores Cifuentes mayo]"/>
  </connection>
</connections>
</file>

<file path=xl/sharedStrings.xml><?xml version="1.0" encoding="utf-8"?>
<sst xmlns="http://schemas.openxmlformats.org/spreadsheetml/2006/main" count="449" uniqueCount="66">
  <si>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</si>
  <si>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</si>
  <si>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</si>
  <si>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</si>
  <si>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</si>
  <si>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</si>
  <si>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</si>
  <si>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</si>
  <si>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</si>
  <si>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</si>
  <si>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</si>
  <si>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</si>
  <si>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</si>
  <si>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</si>
  <si>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</si>
  <si>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</si>
  <si>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</si>
  <si>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</si>
  <si>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</si>
  <si>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</si>
  <si>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</si>
  <si>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</si>
  <si>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</si>
  <si>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</si>
  <si>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</si>
  <si>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</si>
  <si>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</si>
  <si>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</si>
  <si>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</si>
  <si>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</si>
  <si>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</si>
  <si>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</si>
  <si>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</si>
  <si>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</si>
  <si>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</si>
  <si>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</si>
  <si>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Pisos y paredes</t>
  </si>
  <si>
    <t>K-obiol</t>
  </si>
  <si>
    <t>K-otrine</t>
  </si>
  <si>
    <t>Roundup</t>
  </si>
  <si>
    <t>Interior Bodegas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</si>
  <si>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</si>
  <si>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</si>
  <si>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</si>
  <si>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</si>
  <si>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</si>
  <si>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</si>
  <si>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Preventivo</t>
  </si>
  <si>
    <t>Curativo</t>
  </si>
  <si>
    <t>verificacion de los alimentos previo a la recepción</t>
  </si>
  <si>
    <t>Hedonal</t>
  </si>
  <si>
    <t>Preventiva</t>
  </si>
  <si>
    <t>Aceite mineral</t>
  </si>
  <si>
    <t>Curativa</t>
  </si>
  <si>
    <t>Lts.</t>
  </si>
  <si>
    <t>Imbirex</t>
  </si>
  <si>
    <t>---</t>
  </si>
  <si>
    <t>SEPTIEMBRE</t>
  </si>
  <si>
    <t>Parasitol</t>
  </si>
  <si>
    <t>OCTUBRE</t>
  </si>
  <si>
    <t>Totem</t>
  </si>
  <si>
    <t>Elimina</t>
  </si>
  <si>
    <t>NOVIEMBRE</t>
  </si>
  <si>
    <t>m.l.</t>
  </si>
  <si>
    <t>DICIEMBRE</t>
  </si>
  <si>
    <t>RESUMEN 
SEPTIEMBRE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</si>
</sst>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Tahoma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double">
        <color theme="4"/>
      </left>
      <right/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  <xf numFmtId="44" fontId="15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3" fillId="2" borderId="1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6" fillId="0" borderId="16" xfId="1" applyFont="1" applyFill="1" applyBorder="1" applyAlignment="1">
      <alignment horizontal="center"/>
    </xf>
    <xf numFmtId="0" fontId="6" fillId="0" borderId="1" xfId="1" quotePrefix="1" applyFont="1" applyFill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quotePrefix="1" applyFont="1" applyFill="1" applyAlignment="1">
      <alignment horizontal="center"/>
    </xf>
    <xf numFmtId="3" fontId="6" fillId="0" borderId="1" xfId="1" applyNumberFormat="1" applyFont="1" applyFill="1" applyAlignment="1">
      <alignment horizontal="center" vertical="center"/>
    </xf>
    <xf numFmtId="3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0" applyFont="1"/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8" fillId="0" borderId="18" xfId="0" applyFont="1" applyBorder="1"/>
    <xf numFmtId="0" fontId="6" fillId="0" borderId="2" xfId="0" applyFont="1" applyBorder="1"/>
    <xf numFmtId="0" fontId="9" fillId="0" borderId="8" xfId="1" applyFont="1" applyBorder="1"/>
    <xf numFmtId="0" fontId="8" fillId="0" borderId="1" xfId="0" applyFont="1" applyBorder="1"/>
    <xf numFmtId="0" fontId="6" fillId="0" borderId="18" xfId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" xfId="1" applyFont="1" applyFill="1" applyAlignment="1">
      <alignment horizontal="center" vertical="center" wrapText="1"/>
    </xf>
    <xf numFmtId="0" fontId="6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 vertical="center"/>
    </xf>
    <xf numFmtId="0" fontId="4" fillId="4" borderId="1" xfId="1" applyFont="1" applyFill="1" applyAlignment="1">
      <alignment horizontal="center" vertical="center" wrapText="1"/>
    </xf>
    <xf numFmtId="0" fontId="4" fillId="4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2" borderId="1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" fontId="9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" xfId="1" applyFont="1" applyFill="1" applyAlignment="1">
      <alignment horizontal="center" vertical="center"/>
    </xf>
    <xf numFmtId="0" fontId="9" fillId="2" borderId="1" xfId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3" fillId="2" borderId="1" xfId="1" applyFont="1" applyFill="1" applyAlignment="1">
      <alignment horizontal="center"/>
    </xf>
    <xf numFmtId="17" fontId="3" fillId="2" borderId="1" xfId="1" applyNumberFormat="1" applyFont="1" applyFill="1" applyAlignment="1">
      <alignment horizontal="center"/>
    </xf>
    <xf numFmtId="0" fontId="3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4" fontId="6" fillId="0" borderId="9" xfId="3" applyFont="1" applyFill="1" applyBorder="1" applyAlignment="1">
      <alignment horizontal="center" vertical="center"/>
    </xf>
    <xf numFmtId="44" fontId="6" fillId="0" borderId="0" xfId="3" applyFont="1" applyFill="1" applyBorder="1" applyAlignment="1">
      <alignment horizontal="center" vertical="center"/>
    </xf>
    <xf numFmtId="44" fontId="6" fillId="0" borderId="8" xfId="3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4">
    <cellStyle name="Énfasis1" xfId="2" builtinId="29"/>
    <cellStyle name="Moneda" xfId="3" builtinId="4"/>
    <cellStyle name="Normal" xfId="0" builtinId="0"/>
    <cellStyle name="Total" xfId="1" builtinId="25"/>
  </cellStyles>
  <dxfs count="8"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44"/>
  <sheetViews>
    <sheetView tabSelected="1" topLeftCell="A121" zoomScaleNormal="100" workbookViewId="0">
      <selection activeCell="C29" sqref="C29"/>
    </sheetView>
  </sheetViews>
  <sheetFormatPr baseColWidth="10" defaultRowHeight="14.25" x14ac:dyDescent="0.2"/>
  <cols>
    <col min="1" max="1" width="15" style="23" customWidth="1"/>
    <col min="2" max="2" width="28.125" customWidth="1"/>
    <col min="3" max="3" width="16" customWidth="1"/>
    <col min="4" max="4" width="13" customWidth="1"/>
    <col min="5" max="5" width="12.125" customWidth="1"/>
    <col min="7" max="7" width="29.625" customWidth="1"/>
    <col min="10" max="11" width="14.75" customWidth="1"/>
    <col min="13" max="13" width="12.875" customWidth="1"/>
  </cols>
  <sheetData>
    <row r="2" spans="1:19" ht="14.25" customHeight="1" x14ac:dyDescent="0.2">
      <c r="A2" s="161" t="s">
        <v>17</v>
      </c>
      <c r="B2" s="161"/>
      <c r="C2" s="161"/>
      <c r="D2" s="161"/>
      <c r="E2" s="161"/>
      <c r="F2" s="161"/>
      <c r="G2" s="161"/>
    </row>
    <row r="3" spans="1:19" x14ac:dyDescent="0.2">
      <c r="A3" s="32"/>
      <c r="B3" s="2"/>
      <c r="C3" s="2"/>
      <c r="D3" s="2"/>
      <c r="E3" s="2"/>
      <c r="F3" s="2"/>
      <c r="G3" s="2"/>
    </row>
    <row r="4" spans="1:19" ht="15" thickBot="1" x14ac:dyDescent="0.25">
      <c r="A4" s="162" t="s">
        <v>16</v>
      </c>
      <c r="B4" s="162"/>
      <c r="C4" s="162"/>
      <c r="D4" s="162"/>
      <c r="E4" s="162"/>
      <c r="F4" s="162"/>
      <c r="G4" s="162"/>
    </row>
    <row r="5" spans="1:19" ht="15.75" thickTop="1" thickBot="1" x14ac:dyDescent="0.25">
      <c r="A5" s="33"/>
      <c r="B5" s="11"/>
      <c r="C5" s="11"/>
      <c r="D5" s="11"/>
      <c r="E5" s="11"/>
      <c r="F5" s="11"/>
      <c r="G5" s="11"/>
    </row>
    <row r="6" spans="1:19" ht="15.75" thickTop="1" thickBot="1" x14ac:dyDescent="0.25">
      <c r="A6" s="26"/>
      <c r="B6" s="13" t="s">
        <v>0</v>
      </c>
      <c r="C6" s="163">
        <v>45170</v>
      </c>
      <c r="D6" s="162"/>
      <c r="E6" s="12"/>
      <c r="F6" s="12"/>
      <c r="G6" s="12"/>
    </row>
    <row r="7" spans="1:19" ht="15.75" thickTop="1" thickBot="1" x14ac:dyDescent="0.25">
      <c r="A7" s="26"/>
      <c r="B7" s="12"/>
      <c r="C7" s="12"/>
      <c r="D7" s="12"/>
      <c r="E7" s="12"/>
      <c r="F7" s="12"/>
      <c r="G7" s="12"/>
    </row>
    <row r="8" spans="1:19" ht="15.75" thickTop="1" thickBot="1" x14ac:dyDescent="0.25">
      <c r="A8" s="26"/>
      <c r="B8" s="12"/>
      <c r="C8" s="12"/>
      <c r="D8" s="12"/>
      <c r="E8" s="12"/>
      <c r="F8" s="12"/>
      <c r="G8" s="12"/>
    </row>
    <row r="9" spans="1:19" ht="16.5" customHeight="1" thickTop="1" thickBot="1" x14ac:dyDescent="0.25">
      <c r="A9" s="159" t="s">
        <v>1</v>
      </c>
      <c r="B9" s="164" t="s">
        <v>2</v>
      </c>
      <c r="C9" s="16" t="s">
        <v>25</v>
      </c>
      <c r="D9" s="17" t="s">
        <v>26</v>
      </c>
      <c r="E9" s="165" t="s">
        <v>15</v>
      </c>
      <c r="F9" s="164" t="s">
        <v>6</v>
      </c>
      <c r="G9" s="16" t="s">
        <v>14</v>
      </c>
      <c r="J9" s="121" t="s">
        <v>45</v>
      </c>
      <c r="K9" s="121"/>
      <c r="L9" s="121"/>
    </row>
    <row r="10" spans="1:19" ht="16.5" customHeight="1" thickTop="1" thickBot="1" x14ac:dyDescent="0.25">
      <c r="A10" s="159"/>
      <c r="B10" s="164"/>
      <c r="C10" s="18" t="s">
        <v>27</v>
      </c>
      <c r="D10" s="18" t="s">
        <v>28</v>
      </c>
      <c r="E10" s="165"/>
      <c r="F10" s="164"/>
      <c r="G10" s="18" t="s">
        <v>3</v>
      </c>
      <c r="J10" s="121"/>
      <c r="K10" s="121"/>
      <c r="L10" s="121"/>
    </row>
    <row r="11" spans="1:19" ht="18.75" customHeight="1" thickTop="1" thickBot="1" x14ac:dyDescent="0.25">
      <c r="A11" s="20">
        <v>1</v>
      </c>
      <c r="B11" s="166" t="s">
        <v>18</v>
      </c>
      <c r="C11" s="73">
        <v>1</v>
      </c>
      <c r="D11" s="73" t="s">
        <v>38</v>
      </c>
      <c r="E11" s="74">
        <v>1000</v>
      </c>
      <c r="F11" s="75" t="s">
        <v>10</v>
      </c>
      <c r="G11" s="73" t="s">
        <v>51</v>
      </c>
      <c r="H11" s="1"/>
      <c r="J11" s="121"/>
      <c r="K11" s="121"/>
      <c r="L11" s="121"/>
    </row>
    <row r="12" spans="1:19" ht="18.75" customHeight="1" thickTop="1" thickBot="1" x14ac:dyDescent="0.25">
      <c r="A12" s="20">
        <v>2</v>
      </c>
      <c r="B12" s="169"/>
      <c r="C12" s="38">
        <v>1</v>
      </c>
      <c r="D12" s="38" t="s">
        <v>22</v>
      </c>
      <c r="E12" s="38">
        <v>180</v>
      </c>
      <c r="F12" s="38" t="s">
        <v>13</v>
      </c>
      <c r="G12" s="38" t="s">
        <v>48</v>
      </c>
      <c r="H12" s="1"/>
      <c r="J12" s="94"/>
      <c r="K12" s="94"/>
      <c r="L12" s="94"/>
      <c r="M12" s="90"/>
      <c r="N12" s="90"/>
      <c r="O12" s="90"/>
      <c r="P12" s="90"/>
      <c r="Q12" s="90"/>
      <c r="R12" s="90"/>
      <c r="S12" s="90"/>
    </row>
    <row r="13" spans="1:19" ht="18.75" customHeight="1" thickTop="1" thickBot="1" x14ac:dyDescent="0.25">
      <c r="A13" s="20">
        <v>3</v>
      </c>
      <c r="B13" s="170" t="s">
        <v>9</v>
      </c>
      <c r="C13" s="52">
        <v>1</v>
      </c>
      <c r="D13" s="15" t="s">
        <v>22</v>
      </c>
      <c r="E13" s="15">
        <v>355</v>
      </c>
      <c r="F13" s="15" t="s">
        <v>13</v>
      </c>
      <c r="G13" s="15" t="s">
        <v>48</v>
      </c>
      <c r="H13" s="1"/>
      <c r="J13" s="133" t="s">
        <v>57</v>
      </c>
      <c r="K13" s="133"/>
      <c r="L13" s="133"/>
      <c r="M13" s="122" t="s">
        <v>18</v>
      </c>
      <c r="N13" s="117" t="s">
        <v>9</v>
      </c>
      <c r="O13" s="115" t="s">
        <v>8</v>
      </c>
      <c r="P13" s="117" t="s">
        <v>11</v>
      </c>
      <c r="Q13" s="119" t="s">
        <v>12</v>
      </c>
      <c r="R13" s="117" t="s">
        <v>5</v>
      </c>
      <c r="S13" s="117" t="s">
        <v>7</v>
      </c>
    </row>
    <row r="14" spans="1:19" ht="15.75" thickTop="1" thickBot="1" x14ac:dyDescent="0.25">
      <c r="A14" s="20">
        <v>4</v>
      </c>
      <c r="B14" s="171"/>
      <c r="C14" s="52">
        <v>4</v>
      </c>
      <c r="D14" s="15" t="s">
        <v>38</v>
      </c>
      <c r="E14" s="15">
        <f>240+240+240+240</f>
        <v>960</v>
      </c>
      <c r="F14" s="15" t="s">
        <v>10</v>
      </c>
      <c r="G14" s="15" t="s">
        <v>19</v>
      </c>
      <c r="J14" s="133" t="s">
        <v>41</v>
      </c>
      <c r="K14" s="133"/>
      <c r="L14" s="96" t="s">
        <v>42</v>
      </c>
      <c r="M14" s="123"/>
      <c r="N14" s="118"/>
      <c r="O14" s="116"/>
      <c r="P14" s="118"/>
      <c r="Q14" s="120"/>
      <c r="R14" s="118"/>
      <c r="S14" s="118"/>
    </row>
    <row r="15" spans="1:19" ht="16.5" customHeight="1" thickTop="1" thickBot="1" x14ac:dyDescent="0.25">
      <c r="A15" s="20">
        <v>5</v>
      </c>
      <c r="B15" s="85" t="s">
        <v>8</v>
      </c>
      <c r="C15" s="38">
        <v>1</v>
      </c>
      <c r="D15" s="38" t="s">
        <v>22</v>
      </c>
      <c r="E15" s="38">
        <v>1225</v>
      </c>
      <c r="F15" s="38" t="s">
        <v>13</v>
      </c>
      <c r="G15" s="38" t="s">
        <v>48</v>
      </c>
      <c r="J15" s="133" t="s">
        <v>49</v>
      </c>
      <c r="K15" s="133"/>
      <c r="L15" s="121">
        <f>SUM(M15:S16)</f>
        <v>4</v>
      </c>
      <c r="M15" s="110">
        <v>0</v>
      </c>
      <c r="N15" s="110" t="s">
        <v>56</v>
      </c>
      <c r="O15" s="110">
        <v>0</v>
      </c>
      <c r="P15" s="110">
        <v>0</v>
      </c>
      <c r="Q15" s="110">
        <v>0</v>
      </c>
      <c r="R15" s="110" t="s">
        <v>56</v>
      </c>
      <c r="S15" s="110">
        <v>4</v>
      </c>
    </row>
    <row r="16" spans="1:19" ht="15.75" customHeight="1" thickTop="1" thickBot="1" x14ac:dyDescent="0.25">
      <c r="A16" s="20">
        <v>6</v>
      </c>
      <c r="B16" s="166" t="s">
        <v>11</v>
      </c>
      <c r="C16" s="52">
        <v>4</v>
      </c>
      <c r="D16" s="15" t="s">
        <v>58</v>
      </c>
      <c r="E16" s="15">
        <f>32+48+68+68</f>
        <v>216</v>
      </c>
      <c r="F16" s="15" t="s">
        <v>10</v>
      </c>
      <c r="G16" s="15" t="s">
        <v>40</v>
      </c>
      <c r="J16" s="133"/>
      <c r="K16" s="133"/>
      <c r="L16" s="121"/>
      <c r="M16" s="110"/>
      <c r="N16" s="110"/>
      <c r="O16" s="110"/>
      <c r="P16" s="110"/>
      <c r="Q16" s="110"/>
      <c r="R16" s="110"/>
      <c r="S16" s="110"/>
    </row>
    <row r="17" spans="1:19" ht="16.5" customHeight="1" thickTop="1" thickBot="1" x14ac:dyDescent="0.25">
      <c r="A17" s="20">
        <v>7</v>
      </c>
      <c r="B17" s="168"/>
      <c r="C17" s="52">
        <v>1</v>
      </c>
      <c r="D17" s="15" t="s">
        <v>37</v>
      </c>
      <c r="E17" s="15">
        <v>120</v>
      </c>
      <c r="F17" s="15" t="s">
        <v>10</v>
      </c>
      <c r="G17" s="15" t="s">
        <v>51</v>
      </c>
      <c r="J17" s="121" t="s">
        <v>43</v>
      </c>
      <c r="K17" s="121"/>
      <c r="L17" s="121">
        <f>SUM(M17:S18)</f>
        <v>7</v>
      </c>
      <c r="M17" s="110">
        <v>2</v>
      </c>
      <c r="N17" s="110" t="s">
        <v>56</v>
      </c>
      <c r="O17" s="110">
        <v>2</v>
      </c>
      <c r="P17" s="110"/>
      <c r="Q17" s="110">
        <v>3</v>
      </c>
      <c r="R17" s="110" t="s">
        <v>56</v>
      </c>
      <c r="S17" s="110">
        <v>0</v>
      </c>
    </row>
    <row r="18" spans="1:19" ht="15.75" customHeight="1" thickTop="1" thickBot="1" x14ac:dyDescent="0.25">
      <c r="A18" s="20">
        <v>8</v>
      </c>
      <c r="B18" s="168"/>
      <c r="C18" s="52">
        <v>4</v>
      </c>
      <c r="D18" s="15" t="s">
        <v>38</v>
      </c>
      <c r="E18" s="15">
        <f>120+100+560+120</f>
        <v>900</v>
      </c>
      <c r="F18" s="15" t="s">
        <v>10</v>
      </c>
      <c r="G18" s="15" t="s">
        <v>40</v>
      </c>
      <c r="J18" s="121"/>
      <c r="K18" s="121"/>
      <c r="L18" s="121"/>
      <c r="M18" s="110"/>
      <c r="N18" s="110"/>
      <c r="O18" s="110"/>
      <c r="P18" s="110"/>
      <c r="Q18" s="110"/>
      <c r="R18" s="110"/>
      <c r="S18" s="110"/>
    </row>
    <row r="19" spans="1:19" ht="15.75" customHeight="1" thickTop="1" thickBot="1" x14ac:dyDescent="0.25">
      <c r="A19" s="20">
        <v>9</v>
      </c>
      <c r="B19" s="169"/>
      <c r="C19" s="52">
        <f>12+4</f>
        <v>16</v>
      </c>
      <c r="D19" s="15" t="s">
        <v>22</v>
      </c>
      <c r="E19" s="15">
        <f>170+164+209+135+199+175+175+183+57+181+180+152+128+152+108+98</f>
        <v>2466</v>
      </c>
      <c r="F19" s="15" t="s">
        <v>13</v>
      </c>
      <c r="G19" s="15" t="s">
        <v>48</v>
      </c>
      <c r="J19" s="121" t="s">
        <v>44</v>
      </c>
      <c r="K19" s="121"/>
      <c r="L19" s="134">
        <f>SUM(M19:S23)</f>
        <v>10</v>
      </c>
      <c r="M19" s="110" t="s">
        <v>56</v>
      </c>
      <c r="N19" s="110" t="s">
        <v>56</v>
      </c>
      <c r="O19" s="110" t="s">
        <v>56</v>
      </c>
      <c r="P19" s="110" t="s">
        <v>56</v>
      </c>
      <c r="Q19" s="110">
        <v>1</v>
      </c>
      <c r="R19" s="110" t="s">
        <v>56</v>
      </c>
      <c r="S19" s="110">
        <v>9</v>
      </c>
    </row>
    <row r="20" spans="1:19" ht="15.75" customHeight="1" thickTop="1" thickBot="1" x14ac:dyDescent="0.25">
      <c r="A20" s="20">
        <v>10</v>
      </c>
      <c r="B20" s="166" t="s">
        <v>12</v>
      </c>
      <c r="C20" s="52">
        <v>3</v>
      </c>
      <c r="D20" s="15" t="s">
        <v>39</v>
      </c>
      <c r="E20" s="15">
        <f>600+450+750</f>
        <v>1800</v>
      </c>
      <c r="F20" s="15" t="s">
        <v>10</v>
      </c>
      <c r="G20" s="15" t="s">
        <v>51</v>
      </c>
      <c r="J20" s="121"/>
      <c r="K20" s="121"/>
      <c r="L20" s="135"/>
      <c r="M20" s="110"/>
      <c r="N20" s="110"/>
      <c r="O20" s="110"/>
      <c r="P20" s="110"/>
      <c r="Q20" s="110"/>
      <c r="R20" s="110"/>
      <c r="S20" s="110"/>
    </row>
    <row r="21" spans="1:19" ht="15.75" customHeight="1" thickTop="1" thickBot="1" x14ac:dyDescent="0.25">
      <c r="A21" s="20">
        <v>11</v>
      </c>
      <c r="B21" s="168"/>
      <c r="C21" s="52">
        <v>2</v>
      </c>
      <c r="D21" s="15" t="s">
        <v>50</v>
      </c>
      <c r="E21" s="15">
        <f>400+300</f>
        <v>700</v>
      </c>
      <c r="F21" s="15" t="s">
        <v>10</v>
      </c>
      <c r="G21" s="15" t="s">
        <v>51</v>
      </c>
      <c r="J21" s="121"/>
      <c r="K21" s="121"/>
      <c r="L21" s="135"/>
      <c r="M21" s="110"/>
      <c r="N21" s="110"/>
      <c r="O21" s="110"/>
      <c r="P21" s="110"/>
      <c r="Q21" s="110"/>
      <c r="R21" s="110"/>
      <c r="S21" s="110"/>
    </row>
    <row r="22" spans="1:19" ht="15.75" customHeight="1" thickTop="1" thickBot="1" x14ac:dyDescent="0.25">
      <c r="A22" s="20">
        <v>12</v>
      </c>
      <c r="B22" s="168"/>
      <c r="C22" s="52">
        <v>3</v>
      </c>
      <c r="D22" s="15" t="s">
        <v>55</v>
      </c>
      <c r="E22" s="15">
        <f>200+150+250</f>
        <v>600</v>
      </c>
      <c r="F22" s="15" t="s">
        <v>10</v>
      </c>
      <c r="G22" s="15" t="s">
        <v>51</v>
      </c>
      <c r="J22" s="121"/>
      <c r="K22" s="121"/>
      <c r="L22" s="135"/>
      <c r="M22" s="110"/>
      <c r="N22" s="110"/>
      <c r="O22" s="110"/>
      <c r="P22" s="110"/>
      <c r="Q22" s="110"/>
      <c r="R22" s="110"/>
      <c r="S22" s="110"/>
    </row>
    <row r="23" spans="1:19" ht="15.75" customHeight="1" thickTop="1" thickBot="1" x14ac:dyDescent="0.25">
      <c r="A23" s="20">
        <v>13</v>
      </c>
      <c r="B23" s="168"/>
      <c r="C23" s="52">
        <v>1</v>
      </c>
      <c r="D23" s="15" t="s">
        <v>38</v>
      </c>
      <c r="E23" s="15">
        <v>200</v>
      </c>
      <c r="F23" s="15" t="s">
        <v>10</v>
      </c>
      <c r="G23" s="15" t="s">
        <v>51</v>
      </c>
      <c r="J23" s="121"/>
      <c r="K23" s="121"/>
      <c r="L23" s="136"/>
      <c r="M23" s="110"/>
      <c r="N23" s="110"/>
      <c r="O23" s="110"/>
      <c r="P23" s="110"/>
      <c r="Q23" s="110"/>
      <c r="R23" s="110"/>
      <c r="S23" s="110"/>
    </row>
    <row r="24" spans="1:19" ht="15.75" thickTop="1" thickBot="1" x14ac:dyDescent="0.25">
      <c r="A24" s="20">
        <v>14</v>
      </c>
      <c r="B24" s="168"/>
      <c r="C24" s="52">
        <v>1</v>
      </c>
      <c r="D24" s="15" t="s">
        <v>22</v>
      </c>
      <c r="E24" s="15">
        <v>180</v>
      </c>
      <c r="F24" s="15" t="s">
        <v>13</v>
      </c>
      <c r="G24" s="15" t="s">
        <v>48</v>
      </c>
    </row>
    <row r="25" spans="1:19" ht="15.75" thickTop="1" thickBot="1" x14ac:dyDescent="0.25">
      <c r="A25" s="20">
        <v>15</v>
      </c>
      <c r="B25" s="168"/>
      <c r="C25" s="52">
        <v>3</v>
      </c>
      <c r="D25" s="15" t="s">
        <v>52</v>
      </c>
      <c r="E25" s="15">
        <f>1800+800+800</f>
        <v>3400</v>
      </c>
      <c r="F25" s="15" t="s">
        <v>10</v>
      </c>
      <c r="G25" s="15" t="s">
        <v>51</v>
      </c>
    </row>
    <row r="26" spans="1:19" ht="15.75" thickTop="1" thickBot="1" x14ac:dyDescent="0.25">
      <c r="A26" s="20">
        <v>16</v>
      </c>
      <c r="B26" s="168"/>
      <c r="C26" s="52">
        <v>1</v>
      </c>
      <c r="D26" s="15" t="s">
        <v>21</v>
      </c>
      <c r="E26" s="15">
        <v>200</v>
      </c>
      <c r="F26" s="15" t="s">
        <v>10</v>
      </c>
      <c r="G26" s="15" t="s">
        <v>51</v>
      </c>
    </row>
    <row r="27" spans="1:19" ht="15.75" thickTop="1" thickBot="1" x14ac:dyDescent="0.25">
      <c r="A27" s="20">
        <v>17</v>
      </c>
      <c r="B27" s="169"/>
      <c r="C27" s="52">
        <v>1</v>
      </c>
      <c r="D27" s="15" t="s">
        <v>37</v>
      </c>
      <c r="E27" s="15">
        <v>200</v>
      </c>
      <c r="F27" s="15" t="s">
        <v>10</v>
      </c>
      <c r="G27" s="15" t="s">
        <v>51</v>
      </c>
    </row>
    <row r="28" spans="1:19" ht="15.75" thickTop="1" thickBot="1" x14ac:dyDescent="0.25">
      <c r="A28" s="20">
        <v>18</v>
      </c>
      <c r="B28" s="72" t="s">
        <v>5</v>
      </c>
      <c r="C28" s="52">
        <v>8</v>
      </c>
      <c r="D28" s="15" t="s">
        <v>22</v>
      </c>
      <c r="E28" s="15">
        <f>180+210+240+150+120+210+210+120</f>
        <v>1440</v>
      </c>
      <c r="F28" s="15" t="s">
        <v>13</v>
      </c>
      <c r="G28" s="15" t="s">
        <v>48</v>
      </c>
    </row>
    <row r="29" spans="1:19" ht="15.75" thickTop="1" thickBot="1" x14ac:dyDescent="0.25">
      <c r="A29" s="20">
        <v>19</v>
      </c>
      <c r="B29" s="166" t="s">
        <v>7</v>
      </c>
      <c r="C29" s="52">
        <v>1</v>
      </c>
      <c r="D29" s="15" t="s">
        <v>22</v>
      </c>
      <c r="E29" s="15">
        <v>450</v>
      </c>
      <c r="F29" s="15" t="s">
        <v>13</v>
      </c>
      <c r="G29" s="15" t="s">
        <v>48</v>
      </c>
    </row>
    <row r="30" spans="1:19" ht="15.75" thickTop="1" thickBot="1" x14ac:dyDescent="0.25">
      <c r="A30" s="20">
        <v>20</v>
      </c>
      <c r="B30" s="168"/>
      <c r="C30" s="52">
        <v>1</v>
      </c>
      <c r="D30" s="15" t="s">
        <v>58</v>
      </c>
      <c r="E30" s="15">
        <v>300</v>
      </c>
      <c r="F30" s="15" t="s">
        <v>10</v>
      </c>
      <c r="G30" s="15" t="s">
        <v>51</v>
      </c>
    </row>
    <row r="31" spans="1:19" ht="15.75" thickTop="1" thickBot="1" x14ac:dyDescent="0.25">
      <c r="A31" s="20">
        <v>21</v>
      </c>
      <c r="B31" s="167"/>
      <c r="C31" s="52">
        <v>1</v>
      </c>
      <c r="D31" s="15" t="s">
        <v>37</v>
      </c>
      <c r="E31" s="15">
        <v>320</v>
      </c>
      <c r="F31" s="15" t="s">
        <v>10</v>
      </c>
      <c r="G31" s="15" t="s">
        <v>51</v>
      </c>
    </row>
    <row r="32" spans="1:19" ht="15.75" thickTop="1" thickBot="1" x14ac:dyDescent="0.25">
      <c r="A32" s="61" t="s">
        <v>4</v>
      </c>
      <c r="B32" s="57"/>
      <c r="C32" s="82">
        <f>SUM(C11:C31)</f>
        <v>59</v>
      </c>
      <c r="D32" s="82" t="s">
        <v>20</v>
      </c>
      <c r="E32" s="14" t="s">
        <v>20</v>
      </c>
      <c r="F32" s="82" t="s">
        <v>20</v>
      </c>
      <c r="G32" s="82" t="s">
        <v>20</v>
      </c>
    </row>
    <row r="33" spans="1:19" ht="15" thickTop="1" x14ac:dyDescent="0.2">
      <c r="A33" s="62"/>
      <c r="B33" s="2"/>
      <c r="C33" s="2"/>
      <c r="D33" s="2"/>
      <c r="E33" s="2"/>
      <c r="F33" s="2"/>
      <c r="G33" s="2"/>
    </row>
    <row r="34" spans="1:19" ht="15" thickBot="1" x14ac:dyDescent="0.25">
      <c r="A34" s="63"/>
      <c r="B34" s="13" t="s">
        <v>0</v>
      </c>
      <c r="C34" s="163">
        <v>45200</v>
      </c>
      <c r="D34" s="162"/>
      <c r="E34" s="12"/>
      <c r="F34" s="12"/>
      <c r="G34" s="12"/>
    </row>
    <row r="35" spans="1:19" ht="15.75" thickTop="1" thickBot="1" x14ac:dyDescent="0.25">
      <c r="A35" s="64"/>
      <c r="B35" s="12"/>
      <c r="C35" s="12"/>
      <c r="D35" s="12"/>
      <c r="E35" s="12"/>
      <c r="F35" s="12"/>
      <c r="G35" s="12"/>
    </row>
    <row r="36" spans="1:19" ht="15.75" thickTop="1" thickBot="1" x14ac:dyDescent="0.25">
      <c r="A36" s="31"/>
      <c r="B36" s="12"/>
      <c r="C36" s="12"/>
      <c r="D36" s="12"/>
      <c r="E36" s="12"/>
      <c r="F36" s="12"/>
      <c r="G36" s="12"/>
    </row>
    <row r="37" spans="1:19" ht="15.75" thickTop="1" thickBot="1" x14ac:dyDescent="0.25">
      <c r="A37" s="159" t="s">
        <v>1</v>
      </c>
      <c r="B37" s="164" t="s">
        <v>2</v>
      </c>
      <c r="C37" s="16" t="s">
        <v>25</v>
      </c>
      <c r="D37" s="19" t="s">
        <v>26</v>
      </c>
      <c r="E37" s="165" t="s">
        <v>15</v>
      </c>
      <c r="F37" s="164" t="s">
        <v>6</v>
      </c>
      <c r="G37" s="16" t="s">
        <v>14</v>
      </c>
    </row>
    <row r="38" spans="1:19" ht="15.75" thickTop="1" thickBot="1" x14ac:dyDescent="0.25">
      <c r="A38" s="159"/>
      <c r="B38" s="164"/>
      <c r="C38" s="18" t="s">
        <v>27</v>
      </c>
      <c r="D38" s="18" t="s">
        <v>28</v>
      </c>
      <c r="E38" s="165"/>
      <c r="F38" s="164"/>
      <c r="G38" s="18" t="s">
        <v>3</v>
      </c>
    </row>
    <row r="39" spans="1:19" ht="15.75" thickTop="1" thickBot="1" x14ac:dyDescent="0.25">
      <c r="A39" s="59">
        <v>1</v>
      </c>
      <c r="B39" s="99" t="s">
        <v>18</v>
      </c>
      <c r="C39" s="84">
        <v>1</v>
      </c>
      <c r="D39" s="84" t="s">
        <v>37</v>
      </c>
      <c r="E39" s="76">
        <v>80</v>
      </c>
      <c r="F39" s="52" t="s">
        <v>10</v>
      </c>
      <c r="G39" s="84" t="s">
        <v>48</v>
      </c>
    </row>
    <row r="40" spans="1:19" ht="15.75" thickTop="1" thickBot="1" x14ac:dyDescent="0.25">
      <c r="A40" s="60">
        <f>+A39+1</f>
        <v>2</v>
      </c>
      <c r="B40" s="143"/>
      <c r="C40" s="84">
        <v>2</v>
      </c>
      <c r="D40" s="84" t="s">
        <v>52</v>
      </c>
      <c r="E40" s="76">
        <v>1.85</v>
      </c>
      <c r="F40" s="52" t="s">
        <v>54</v>
      </c>
      <c r="G40" s="84" t="s">
        <v>48</v>
      </c>
    </row>
    <row r="41" spans="1:19" ht="15.75" thickTop="1" thickBot="1" x14ac:dyDescent="0.25">
      <c r="A41" s="60">
        <f t="shared" ref="A41:A65" si="0">+A40+1</f>
        <v>3</v>
      </c>
      <c r="B41" s="143"/>
      <c r="C41" s="84">
        <v>2</v>
      </c>
      <c r="D41" s="84" t="s">
        <v>38</v>
      </c>
      <c r="E41" s="76">
        <v>300</v>
      </c>
      <c r="F41" s="52" t="s">
        <v>10</v>
      </c>
      <c r="G41" s="84" t="s">
        <v>48</v>
      </c>
    </row>
    <row r="42" spans="1:19" ht="16.5" customHeight="1" thickTop="1" thickBot="1" x14ac:dyDescent="0.25">
      <c r="A42" s="60">
        <f t="shared" si="0"/>
        <v>4</v>
      </c>
      <c r="B42" s="143"/>
      <c r="C42" s="84">
        <v>1</v>
      </c>
      <c r="D42" s="84" t="s">
        <v>39</v>
      </c>
      <c r="E42" s="76">
        <v>550</v>
      </c>
      <c r="F42" s="52" t="s">
        <v>10</v>
      </c>
      <c r="G42" s="84" t="s">
        <v>48</v>
      </c>
      <c r="J42" s="121" t="s">
        <v>45</v>
      </c>
      <c r="K42" s="121"/>
      <c r="L42" s="121"/>
    </row>
    <row r="43" spans="1:19" ht="15.75" thickTop="1" thickBot="1" x14ac:dyDescent="0.25">
      <c r="A43" s="60">
        <f t="shared" si="0"/>
        <v>5</v>
      </c>
      <c r="B43" s="100"/>
      <c r="C43" s="46">
        <v>1</v>
      </c>
      <c r="D43" s="46" t="s">
        <v>22</v>
      </c>
      <c r="E43" s="46">
        <v>1440</v>
      </c>
      <c r="F43" s="46" t="s">
        <v>13</v>
      </c>
      <c r="G43" s="46" t="s">
        <v>48</v>
      </c>
      <c r="J43" s="121"/>
      <c r="K43" s="121"/>
      <c r="L43" s="121"/>
    </row>
    <row r="44" spans="1:19" ht="15.75" thickTop="1" thickBot="1" x14ac:dyDescent="0.25">
      <c r="A44" s="60">
        <f t="shared" si="0"/>
        <v>6</v>
      </c>
      <c r="B44" s="104" t="s">
        <v>9</v>
      </c>
      <c r="C44" s="36">
        <v>3</v>
      </c>
      <c r="D44" s="20" t="s">
        <v>22</v>
      </c>
      <c r="E44" s="21">
        <v>663</v>
      </c>
      <c r="F44" s="20" t="s">
        <v>13</v>
      </c>
      <c r="G44" s="15" t="s">
        <v>48</v>
      </c>
      <c r="J44" s="121"/>
      <c r="K44" s="121"/>
      <c r="L44" s="121"/>
    </row>
    <row r="45" spans="1:19" ht="15.75" thickTop="1" thickBot="1" x14ac:dyDescent="0.25">
      <c r="A45" s="60">
        <f t="shared" si="0"/>
        <v>7</v>
      </c>
      <c r="B45" s="105"/>
      <c r="C45" s="36">
        <v>2</v>
      </c>
      <c r="D45" s="20" t="s">
        <v>38</v>
      </c>
      <c r="E45" s="21">
        <v>940</v>
      </c>
      <c r="F45" s="20" t="s">
        <v>10</v>
      </c>
      <c r="G45" s="15" t="s">
        <v>51</v>
      </c>
      <c r="J45" s="121"/>
      <c r="K45" s="121"/>
      <c r="L45" s="121"/>
      <c r="M45" s="101" t="s">
        <v>46</v>
      </c>
      <c r="N45" s="102"/>
      <c r="O45" s="102"/>
      <c r="P45" s="102"/>
      <c r="Q45" s="102"/>
      <c r="R45" s="102"/>
      <c r="S45" s="103"/>
    </row>
    <row r="46" spans="1:19" ht="15.75" thickTop="1" thickBot="1" x14ac:dyDescent="0.25">
      <c r="A46" s="60">
        <f t="shared" si="0"/>
        <v>8</v>
      </c>
      <c r="B46" s="105"/>
      <c r="C46" s="36">
        <v>1</v>
      </c>
      <c r="D46" s="20" t="s">
        <v>21</v>
      </c>
      <c r="E46" s="21">
        <v>520</v>
      </c>
      <c r="F46" s="20" t="s">
        <v>10</v>
      </c>
      <c r="G46" s="15" t="s">
        <v>51</v>
      </c>
      <c r="J46" s="133" t="s">
        <v>59</v>
      </c>
      <c r="K46" s="133"/>
      <c r="L46" s="133"/>
      <c r="M46" s="122" t="s">
        <v>18</v>
      </c>
      <c r="N46" s="117" t="s">
        <v>9</v>
      </c>
      <c r="O46" s="115" t="s">
        <v>8</v>
      </c>
      <c r="P46" s="117" t="s">
        <v>11</v>
      </c>
      <c r="Q46" s="119" t="s">
        <v>12</v>
      </c>
      <c r="R46" s="117" t="s">
        <v>5</v>
      </c>
      <c r="S46" s="117" t="s">
        <v>7</v>
      </c>
    </row>
    <row r="47" spans="1:19" ht="15.75" thickTop="1" thickBot="1" x14ac:dyDescent="0.25">
      <c r="A47" s="60">
        <f t="shared" si="0"/>
        <v>9</v>
      </c>
      <c r="B47" s="105"/>
      <c r="C47" s="36">
        <v>1</v>
      </c>
      <c r="D47" s="20" t="s">
        <v>52</v>
      </c>
      <c r="E47" s="21">
        <v>5</v>
      </c>
      <c r="F47" s="20" t="s">
        <v>54</v>
      </c>
      <c r="G47" s="15" t="s">
        <v>51</v>
      </c>
      <c r="J47" s="133" t="s">
        <v>41</v>
      </c>
      <c r="K47" s="133"/>
      <c r="L47" s="96" t="s">
        <v>42</v>
      </c>
      <c r="M47" s="123"/>
      <c r="N47" s="118"/>
      <c r="O47" s="116"/>
      <c r="P47" s="118"/>
      <c r="Q47" s="120"/>
      <c r="R47" s="118"/>
      <c r="S47" s="118"/>
    </row>
    <row r="48" spans="1:19" ht="15.75" thickTop="1" thickBot="1" x14ac:dyDescent="0.25">
      <c r="A48" s="60">
        <f t="shared" si="0"/>
        <v>10</v>
      </c>
      <c r="B48" s="106"/>
      <c r="C48" s="36">
        <v>1</v>
      </c>
      <c r="D48" s="20" t="s">
        <v>39</v>
      </c>
      <c r="E48" s="21">
        <v>840</v>
      </c>
      <c r="F48" s="20" t="s">
        <v>10</v>
      </c>
      <c r="G48" s="20" t="s">
        <v>51</v>
      </c>
      <c r="J48" s="133" t="s">
        <v>49</v>
      </c>
      <c r="K48" s="133"/>
      <c r="L48" s="121">
        <f>SUM(M48:S49)</f>
        <v>13</v>
      </c>
      <c r="M48" s="114">
        <v>10</v>
      </c>
      <c r="N48" s="111">
        <v>3</v>
      </c>
      <c r="O48" s="110" t="s">
        <v>56</v>
      </c>
      <c r="P48" s="110" t="s">
        <v>56</v>
      </c>
      <c r="Q48" s="110" t="s">
        <v>56</v>
      </c>
      <c r="R48" s="114" t="s">
        <v>56</v>
      </c>
      <c r="S48" s="110" t="s">
        <v>56</v>
      </c>
    </row>
    <row r="49" spans="1:19" ht="15.75" thickTop="1" thickBot="1" x14ac:dyDescent="0.25">
      <c r="A49" s="60">
        <f t="shared" si="0"/>
        <v>11</v>
      </c>
      <c r="B49" s="80" t="s">
        <v>8</v>
      </c>
      <c r="C49" s="36">
        <v>2</v>
      </c>
      <c r="D49" s="20" t="s">
        <v>21</v>
      </c>
      <c r="E49" s="21">
        <v>200</v>
      </c>
      <c r="F49" s="20" t="s">
        <v>10</v>
      </c>
      <c r="G49" s="20" t="s">
        <v>53</v>
      </c>
      <c r="J49" s="133"/>
      <c r="K49" s="133"/>
      <c r="L49" s="121"/>
      <c r="M49" s="110"/>
      <c r="N49" s="113"/>
      <c r="O49" s="110"/>
      <c r="P49" s="110"/>
      <c r="Q49" s="110"/>
      <c r="R49" s="110"/>
      <c r="S49" s="110"/>
    </row>
    <row r="50" spans="1:19" ht="15.75" thickTop="1" thickBot="1" x14ac:dyDescent="0.25">
      <c r="A50" s="60">
        <f t="shared" si="0"/>
        <v>12</v>
      </c>
      <c r="B50" s="104" t="s">
        <v>11</v>
      </c>
      <c r="C50" s="36">
        <v>19</v>
      </c>
      <c r="D50" s="20" t="s">
        <v>22</v>
      </c>
      <c r="E50" s="21">
        <v>2636</v>
      </c>
      <c r="F50" s="20" t="s">
        <v>13</v>
      </c>
      <c r="G50" s="20" t="s">
        <v>53</v>
      </c>
      <c r="J50" s="121" t="s">
        <v>43</v>
      </c>
      <c r="K50" s="121"/>
      <c r="L50" s="121">
        <f>SUM(M50:S54)</f>
        <v>38</v>
      </c>
      <c r="M50" s="114">
        <v>2</v>
      </c>
      <c r="N50" s="111">
        <v>19</v>
      </c>
      <c r="O50" s="110">
        <v>3</v>
      </c>
      <c r="P50" s="110">
        <v>11</v>
      </c>
      <c r="Q50" s="110">
        <v>2</v>
      </c>
      <c r="R50" s="114" t="s">
        <v>56</v>
      </c>
      <c r="S50" s="110">
        <v>1</v>
      </c>
    </row>
    <row r="51" spans="1:19" ht="15.75" thickTop="1" thickBot="1" x14ac:dyDescent="0.25">
      <c r="A51" s="60">
        <f t="shared" si="0"/>
        <v>13</v>
      </c>
      <c r="B51" s="106"/>
      <c r="C51" s="36">
        <v>1</v>
      </c>
      <c r="D51" s="20" t="s">
        <v>58</v>
      </c>
      <c r="E51" s="21">
        <v>48</v>
      </c>
      <c r="F51" s="20" t="s">
        <v>10</v>
      </c>
      <c r="G51" s="20" t="s">
        <v>53</v>
      </c>
      <c r="J51" s="121"/>
      <c r="K51" s="121"/>
      <c r="L51" s="121"/>
      <c r="M51" s="114"/>
      <c r="N51" s="112"/>
      <c r="O51" s="110"/>
      <c r="P51" s="110"/>
      <c r="Q51" s="110"/>
      <c r="R51" s="114"/>
      <c r="S51" s="110"/>
    </row>
    <row r="52" spans="1:19" ht="15.75" thickTop="1" thickBot="1" x14ac:dyDescent="0.25">
      <c r="A52" s="60">
        <f t="shared" si="0"/>
        <v>14</v>
      </c>
      <c r="B52" s="172" t="s">
        <v>12</v>
      </c>
      <c r="C52" s="36">
        <v>3</v>
      </c>
      <c r="D52" s="20" t="s">
        <v>39</v>
      </c>
      <c r="E52" s="21">
        <v>1350</v>
      </c>
      <c r="F52" s="20" t="s">
        <v>10</v>
      </c>
      <c r="G52" s="20" t="s">
        <v>51</v>
      </c>
      <c r="J52" s="121"/>
      <c r="K52" s="121"/>
      <c r="L52" s="121"/>
      <c r="M52" s="114"/>
      <c r="N52" s="112"/>
      <c r="O52" s="110"/>
      <c r="P52" s="110"/>
      <c r="Q52" s="110"/>
      <c r="R52" s="114"/>
      <c r="S52" s="110"/>
    </row>
    <row r="53" spans="1:19" ht="15.75" thickTop="1" thickBot="1" x14ac:dyDescent="0.25">
      <c r="A53" s="60">
        <f t="shared" si="0"/>
        <v>15</v>
      </c>
      <c r="B53" s="173"/>
      <c r="C53" s="36">
        <v>2</v>
      </c>
      <c r="D53" s="20" t="s">
        <v>60</v>
      </c>
      <c r="E53" s="21">
        <v>900</v>
      </c>
      <c r="F53" s="20" t="s">
        <v>10</v>
      </c>
      <c r="G53" s="20" t="s">
        <v>51</v>
      </c>
      <c r="J53" s="121"/>
      <c r="K53" s="121"/>
      <c r="L53" s="121"/>
      <c r="M53" s="114"/>
      <c r="N53" s="112"/>
      <c r="O53" s="110"/>
      <c r="P53" s="110"/>
      <c r="Q53" s="110"/>
      <c r="R53" s="114"/>
      <c r="S53" s="110"/>
    </row>
    <row r="54" spans="1:19" ht="15.75" thickTop="1" thickBot="1" x14ac:dyDescent="0.25">
      <c r="A54" s="60">
        <f t="shared" si="0"/>
        <v>16</v>
      </c>
      <c r="B54" s="173"/>
      <c r="C54" s="36">
        <v>2</v>
      </c>
      <c r="D54" s="20" t="s">
        <v>55</v>
      </c>
      <c r="E54" s="21">
        <v>300</v>
      </c>
      <c r="F54" s="20" t="s">
        <v>10</v>
      </c>
      <c r="G54" s="20" t="s">
        <v>51</v>
      </c>
      <c r="J54" s="121"/>
      <c r="K54" s="121"/>
      <c r="L54" s="121"/>
      <c r="M54" s="110"/>
      <c r="N54" s="113"/>
      <c r="O54" s="110"/>
      <c r="P54" s="110"/>
      <c r="Q54" s="110"/>
      <c r="R54" s="110"/>
      <c r="S54" s="110"/>
    </row>
    <row r="55" spans="1:19" ht="15.75" thickTop="1" thickBot="1" x14ac:dyDescent="0.25">
      <c r="A55" s="60">
        <f t="shared" si="0"/>
        <v>17</v>
      </c>
      <c r="B55" s="173"/>
      <c r="C55" s="36">
        <v>1</v>
      </c>
      <c r="D55" s="20" t="s">
        <v>22</v>
      </c>
      <c r="E55" s="21">
        <v>210</v>
      </c>
      <c r="F55" s="20" t="s">
        <v>13</v>
      </c>
      <c r="G55" s="20" t="s">
        <v>48</v>
      </c>
      <c r="J55" s="121" t="s">
        <v>44</v>
      </c>
      <c r="K55" s="121"/>
      <c r="L55" s="134">
        <f>SUM(M55:S58)</f>
        <v>12</v>
      </c>
      <c r="M55" s="110" t="s">
        <v>56</v>
      </c>
      <c r="N55" s="111">
        <v>8</v>
      </c>
      <c r="O55" s="110">
        <v>0</v>
      </c>
      <c r="P55" s="110">
        <v>1</v>
      </c>
      <c r="Q55" s="110">
        <v>0</v>
      </c>
      <c r="R55" s="110" t="s">
        <v>56</v>
      </c>
      <c r="S55" s="110">
        <v>3</v>
      </c>
    </row>
    <row r="56" spans="1:19" ht="15.75" thickTop="1" thickBot="1" x14ac:dyDescent="0.25">
      <c r="A56" s="60">
        <f t="shared" si="0"/>
        <v>18</v>
      </c>
      <c r="B56" s="173"/>
      <c r="C56" s="36">
        <v>1</v>
      </c>
      <c r="D56" s="20" t="s">
        <v>52</v>
      </c>
      <c r="E56" s="21">
        <v>1800</v>
      </c>
      <c r="F56" s="20" t="s">
        <v>10</v>
      </c>
      <c r="G56" s="20" t="s">
        <v>51</v>
      </c>
      <c r="J56" s="121"/>
      <c r="K56" s="121"/>
      <c r="L56" s="135"/>
      <c r="M56" s="110"/>
      <c r="N56" s="112"/>
      <c r="O56" s="110"/>
      <c r="P56" s="110"/>
      <c r="Q56" s="110"/>
      <c r="R56" s="110"/>
      <c r="S56" s="110"/>
    </row>
    <row r="57" spans="1:19" ht="15.75" thickTop="1" thickBot="1" x14ac:dyDescent="0.25">
      <c r="A57" s="60">
        <f t="shared" si="0"/>
        <v>19</v>
      </c>
      <c r="B57" s="173"/>
      <c r="C57" s="36">
        <v>2</v>
      </c>
      <c r="D57" s="20" t="s">
        <v>61</v>
      </c>
      <c r="E57" s="21">
        <v>330</v>
      </c>
      <c r="F57" s="20" t="s">
        <v>10</v>
      </c>
      <c r="G57" s="20" t="s">
        <v>51</v>
      </c>
      <c r="J57" s="121"/>
      <c r="K57" s="121"/>
      <c r="L57" s="135"/>
      <c r="M57" s="110"/>
      <c r="N57" s="112"/>
      <c r="O57" s="110"/>
      <c r="P57" s="110"/>
      <c r="Q57" s="110"/>
      <c r="R57" s="110"/>
      <c r="S57" s="110"/>
    </row>
    <row r="58" spans="1:19" ht="15.75" thickTop="1" thickBot="1" x14ac:dyDescent="0.25">
      <c r="A58" s="60">
        <f t="shared" si="0"/>
        <v>20</v>
      </c>
      <c r="B58" s="173"/>
      <c r="C58" s="36">
        <v>1</v>
      </c>
      <c r="D58" s="20" t="s">
        <v>38</v>
      </c>
      <c r="E58" s="21">
        <v>200</v>
      </c>
      <c r="F58" s="20" t="s">
        <v>10</v>
      </c>
      <c r="G58" s="20" t="s">
        <v>51</v>
      </c>
      <c r="J58" s="121"/>
      <c r="K58" s="121"/>
      <c r="L58" s="136"/>
      <c r="M58" s="110"/>
      <c r="N58" s="113"/>
      <c r="O58" s="110"/>
      <c r="P58" s="110"/>
      <c r="Q58" s="110"/>
      <c r="R58" s="110"/>
      <c r="S58" s="110"/>
    </row>
    <row r="59" spans="1:19" ht="15.75" thickTop="1" thickBot="1" x14ac:dyDescent="0.25">
      <c r="A59" s="60">
        <f t="shared" si="0"/>
        <v>21</v>
      </c>
      <c r="B59" s="174"/>
      <c r="C59" s="36">
        <v>1</v>
      </c>
      <c r="D59" s="20" t="s">
        <v>21</v>
      </c>
      <c r="E59" s="20">
        <v>200</v>
      </c>
      <c r="F59" s="20" t="s">
        <v>10</v>
      </c>
      <c r="G59" s="20" t="s">
        <v>51</v>
      </c>
    </row>
    <row r="60" spans="1:19" ht="15.75" thickTop="1" thickBot="1" x14ac:dyDescent="0.25">
      <c r="A60" s="60">
        <f t="shared" si="0"/>
        <v>22</v>
      </c>
      <c r="B60" s="30" t="s">
        <v>5</v>
      </c>
      <c r="C60" s="38">
        <v>8</v>
      </c>
      <c r="D60" s="46" t="s">
        <v>22</v>
      </c>
      <c r="E60" s="46">
        <v>1620</v>
      </c>
      <c r="F60" s="46" t="s">
        <v>13</v>
      </c>
      <c r="G60" s="20" t="s">
        <v>53</v>
      </c>
    </row>
    <row r="61" spans="1:19" ht="15.75" thickTop="1" thickBot="1" x14ac:dyDescent="0.25">
      <c r="A61" s="60">
        <f t="shared" si="0"/>
        <v>23</v>
      </c>
      <c r="B61" s="104" t="s">
        <v>7</v>
      </c>
      <c r="C61" s="36">
        <v>3</v>
      </c>
      <c r="D61" s="20" t="s">
        <v>22</v>
      </c>
      <c r="E61" s="20">
        <v>780</v>
      </c>
      <c r="F61" s="20" t="s">
        <v>13</v>
      </c>
      <c r="G61" s="20" t="s">
        <v>51</v>
      </c>
    </row>
    <row r="62" spans="1:19" ht="15.75" thickTop="1" thickBot="1" x14ac:dyDescent="0.25">
      <c r="A62" s="60">
        <f t="shared" si="0"/>
        <v>24</v>
      </c>
      <c r="B62" s="105"/>
      <c r="C62" s="36">
        <v>3</v>
      </c>
      <c r="D62" s="20" t="s">
        <v>58</v>
      </c>
      <c r="E62" s="20">
        <v>2200</v>
      </c>
      <c r="F62" s="20" t="s">
        <v>10</v>
      </c>
      <c r="G62" s="20" t="s">
        <v>51</v>
      </c>
    </row>
    <row r="63" spans="1:19" ht="15.75" thickTop="1" thickBot="1" x14ac:dyDescent="0.25">
      <c r="A63" s="60">
        <f t="shared" si="0"/>
        <v>25</v>
      </c>
      <c r="B63" s="105"/>
      <c r="C63" s="36">
        <v>1</v>
      </c>
      <c r="D63" s="20" t="s">
        <v>55</v>
      </c>
      <c r="E63" s="20">
        <v>100</v>
      </c>
      <c r="F63" s="20" t="s">
        <v>10</v>
      </c>
      <c r="G63" s="20" t="s">
        <v>51</v>
      </c>
    </row>
    <row r="64" spans="1:19" ht="15.75" customHeight="1" thickTop="1" thickBot="1" x14ac:dyDescent="0.25">
      <c r="A64" s="60">
        <f t="shared" si="0"/>
        <v>26</v>
      </c>
      <c r="B64" s="105"/>
      <c r="C64" s="36">
        <v>2</v>
      </c>
      <c r="D64" s="20" t="s">
        <v>37</v>
      </c>
      <c r="E64" s="20">
        <v>320</v>
      </c>
      <c r="F64" s="20" t="s">
        <v>10</v>
      </c>
      <c r="G64" s="20" t="s">
        <v>51</v>
      </c>
    </row>
    <row r="65" spans="1:19" ht="15.75" thickTop="1" thickBot="1" x14ac:dyDescent="0.25">
      <c r="A65" s="60">
        <f t="shared" si="0"/>
        <v>27</v>
      </c>
      <c r="B65" s="105"/>
      <c r="C65" s="36">
        <v>1</v>
      </c>
      <c r="D65" s="20" t="s">
        <v>38</v>
      </c>
      <c r="E65" s="20">
        <v>80</v>
      </c>
      <c r="F65" s="20" t="s">
        <v>10</v>
      </c>
      <c r="G65" s="20" t="s">
        <v>51</v>
      </c>
    </row>
    <row r="66" spans="1:19" ht="15.75" thickTop="1" thickBot="1" x14ac:dyDescent="0.25">
      <c r="A66" s="58" t="s">
        <v>4</v>
      </c>
      <c r="B66" s="58"/>
      <c r="C66" s="86">
        <f>SUM(C39:C65)</f>
        <v>68</v>
      </c>
      <c r="D66" s="86" t="s">
        <v>20</v>
      </c>
      <c r="E66" s="24" t="s">
        <v>20</v>
      </c>
      <c r="F66" s="86" t="s">
        <v>20</v>
      </c>
      <c r="G66" s="86" t="s">
        <v>20</v>
      </c>
    </row>
    <row r="67" spans="1:19" ht="15" thickTop="1" x14ac:dyDescent="0.2">
      <c r="A67" s="80"/>
      <c r="B67" s="22"/>
      <c r="C67" s="22"/>
      <c r="D67" s="22"/>
      <c r="E67" s="22"/>
      <c r="F67" s="22"/>
      <c r="G67" s="22"/>
    </row>
    <row r="68" spans="1:19" ht="15" thickBot="1" x14ac:dyDescent="0.25">
      <c r="A68" s="66"/>
      <c r="B68" s="25" t="s">
        <v>0</v>
      </c>
      <c r="C68" s="151">
        <v>45231</v>
      </c>
      <c r="D68" s="152"/>
      <c r="E68" s="26"/>
      <c r="F68" s="26"/>
      <c r="G68" s="26"/>
    </row>
    <row r="69" spans="1:19" ht="15.75" customHeight="1" thickTop="1" thickBot="1" x14ac:dyDescent="0.25">
      <c r="A69" s="64"/>
      <c r="B69" s="26"/>
      <c r="C69" s="26"/>
      <c r="D69" s="26"/>
      <c r="E69" s="26"/>
      <c r="F69" s="26"/>
      <c r="G69" s="26"/>
    </row>
    <row r="70" spans="1:19" ht="15.75" customHeight="1" thickTop="1" thickBot="1" x14ac:dyDescent="0.25">
      <c r="A70" s="65"/>
      <c r="B70" s="26"/>
      <c r="C70" s="26"/>
      <c r="D70" s="26"/>
      <c r="E70" s="26"/>
      <c r="F70" s="26"/>
      <c r="G70" s="26"/>
    </row>
    <row r="71" spans="1:19" ht="15.75" customHeight="1" thickTop="1" thickBot="1" x14ac:dyDescent="0.25">
      <c r="A71" s="159" t="s">
        <v>1</v>
      </c>
      <c r="B71" s="159" t="s">
        <v>2</v>
      </c>
      <c r="C71" s="27" t="s">
        <v>25</v>
      </c>
      <c r="D71" s="28" t="s">
        <v>26</v>
      </c>
      <c r="E71" s="160" t="s">
        <v>15</v>
      </c>
      <c r="F71" s="159" t="s">
        <v>6</v>
      </c>
      <c r="G71" s="27" t="s">
        <v>14</v>
      </c>
    </row>
    <row r="72" spans="1:19" ht="15.75" customHeight="1" thickTop="1" thickBot="1" x14ac:dyDescent="0.25">
      <c r="A72" s="159"/>
      <c r="B72" s="159"/>
      <c r="C72" s="29" t="s">
        <v>27</v>
      </c>
      <c r="D72" s="29" t="s">
        <v>28</v>
      </c>
      <c r="E72" s="160"/>
      <c r="F72" s="159"/>
      <c r="G72" s="29" t="s">
        <v>3</v>
      </c>
    </row>
    <row r="73" spans="1:19" ht="15.75" customHeight="1" thickTop="1" thickBot="1" x14ac:dyDescent="0.25">
      <c r="A73" s="60">
        <v>1</v>
      </c>
      <c r="B73" s="104" t="s">
        <v>18</v>
      </c>
      <c r="C73" s="81">
        <v>1</v>
      </c>
      <c r="D73" s="81" t="s">
        <v>22</v>
      </c>
      <c r="E73" s="70">
        <v>30</v>
      </c>
      <c r="F73" s="36" t="s">
        <v>13</v>
      </c>
      <c r="G73" s="81" t="s">
        <v>48</v>
      </c>
    </row>
    <row r="74" spans="1:19" ht="15.75" thickTop="1" thickBot="1" x14ac:dyDescent="0.25">
      <c r="A74" s="60">
        <v>2</v>
      </c>
      <c r="B74" s="106"/>
      <c r="C74" s="36">
        <v>1</v>
      </c>
      <c r="D74" s="20" t="s">
        <v>35</v>
      </c>
      <c r="E74" s="21">
        <v>160</v>
      </c>
      <c r="F74" s="20" t="s">
        <v>10</v>
      </c>
      <c r="G74" s="20" t="s">
        <v>48</v>
      </c>
    </row>
    <row r="75" spans="1:19" ht="15.75" thickTop="1" thickBot="1" x14ac:dyDescent="0.25">
      <c r="A75" s="60">
        <v>3</v>
      </c>
      <c r="B75" s="99" t="s">
        <v>9</v>
      </c>
      <c r="C75" s="36">
        <v>2</v>
      </c>
      <c r="D75" s="20" t="s">
        <v>21</v>
      </c>
      <c r="E75" s="21">
        <f>480+1220</f>
        <v>1700</v>
      </c>
      <c r="F75" s="20" t="s">
        <v>13</v>
      </c>
      <c r="G75" s="20" t="s">
        <v>36</v>
      </c>
    </row>
    <row r="76" spans="1:19" ht="15.75" customHeight="1" thickTop="1" thickBot="1" x14ac:dyDescent="0.25">
      <c r="A76" s="60">
        <v>4</v>
      </c>
      <c r="B76" s="100"/>
      <c r="C76" s="36">
        <v>1</v>
      </c>
      <c r="D76" s="20" t="s">
        <v>35</v>
      </c>
      <c r="E76" s="21">
        <v>500</v>
      </c>
      <c r="F76" s="20" t="s">
        <v>10</v>
      </c>
      <c r="G76" s="20" t="s">
        <v>47</v>
      </c>
      <c r="J76" s="124" t="s">
        <v>45</v>
      </c>
      <c r="K76" s="125"/>
      <c r="L76" s="126"/>
    </row>
    <row r="77" spans="1:19" ht="15.75" thickTop="1" thickBot="1" x14ac:dyDescent="0.25">
      <c r="A77" s="60">
        <v>5</v>
      </c>
      <c r="B77" s="80" t="s">
        <v>8</v>
      </c>
      <c r="C77" s="36">
        <v>1</v>
      </c>
      <c r="D77" s="20" t="s">
        <v>22</v>
      </c>
      <c r="E77" s="47">
        <v>1401</v>
      </c>
      <c r="F77" s="36" t="s">
        <v>10</v>
      </c>
      <c r="G77" s="36" t="s">
        <v>48</v>
      </c>
      <c r="J77" s="127"/>
      <c r="K77" s="128"/>
      <c r="L77" s="129"/>
    </row>
    <row r="78" spans="1:19" ht="15.75" thickTop="1" thickBot="1" x14ac:dyDescent="0.25">
      <c r="A78" s="60">
        <v>6</v>
      </c>
      <c r="B78" s="104" t="s">
        <v>11</v>
      </c>
      <c r="C78" s="36">
        <v>8</v>
      </c>
      <c r="D78" s="38" t="s">
        <v>22</v>
      </c>
      <c r="E78" s="21">
        <f>26+108+209+135+152+158+90+106</f>
        <v>984</v>
      </c>
      <c r="F78" s="20" t="s">
        <v>13</v>
      </c>
      <c r="G78" s="20" t="s">
        <v>48</v>
      </c>
      <c r="J78" s="127"/>
      <c r="K78" s="128"/>
      <c r="L78" s="129"/>
    </row>
    <row r="79" spans="1:19" ht="15.75" customHeight="1" thickTop="1" thickBot="1" x14ac:dyDescent="0.25">
      <c r="A79" s="60">
        <v>7</v>
      </c>
      <c r="B79" s="105"/>
      <c r="C79" s="36">
        <v>3</v>
      </c>
      <c r="D79" s="38" t="s">
        <v>35</v>
      </c>
      <c r="E79" s="21">
        <f>120+80+120</f>
        <v>320</v>
      </c>
      <c r="F79" s="20" t="s">
        <v>10</v>
      </c>
      <c r="G79" s="20" t="s">
        <v>48</v>
      </c>
      <c r="J79" s="127"/>
      <c r="K79" s="128"/>
      <c r="L79" s="129"/>
    </row>
    <row r="80" spans="1:19" ht="15.75" thickTop="1" thickBot="1" x14ac:dyDescent="0.25">
      <c r="A80" s="60">
        <v>8</v>
      </c>
      <c r="B80" s="105"/>
      <c r="C80" s="36">
        <v>2</v>
      </c>
      <c r="D80" s="38" t="s">
        <v>58</v>
      </c>
      <c r="E80" s="21">
        <f>24+48</f>
        <v>72</v>
      </c>
      <c r="F80" s="20" t="s">
        <v>10</v>
      </c>
      <c r="G80" s="20" t="s">
        <v>48</v>
      </c>
      <c r="J80" s="130"/>
      <c r="K80" s="131"/>
      <c r="L80" s="132"/>
      <c r="M80" s="101" t="s">
        <v>46</v>
      </c>
      <c r="N80" s="102"/>
      <c r="O80" s="102"/>
      <c r="P80" s="102"/>
      <c r="Q80" s="102"/>
      <c r="R80" s="102"/>
      <c r="S80" s="103"/>
    </row>
    <row r="81" spans="1:19" ht="15.75" thickTop="1" thickBot="1" x14ac:dyDescent="0.25">
      <c r="A81" s="60">
        <v>9</v>
      </c>
      <c r="B81" s="99" t="s">
        <v>12</v>
      </c>
      <c r="C81" s="36">
        <v>3</v>
      </c>
      <c r="D81" s="20" t="s">
        <v>39</v>
      </c>
      <c r="E81" s="20">
        <v>1570</v>
      </c>
      <c r="F81" s="20" t="s">
        <v>10</v>
      </c>
      <c r="G81" s="20" t="s">
        <v>51</v>
      </c>
      <c r="J81" s="133" t="s">
        <v>62</v>
      </c>
      <c r="K81" s="133"/>
      <c r="L81" s="133"/>
      <c r="M81" s="122" t="s">
        <v>18</v>
      </c>
      <c r="N81" s="117" t="s">
        <v>9</v>
      </c>
      <c r="O81" s="115" t="s">
        <v>8</v>
      </c>
      <c r="P81" s="115" t="s">
        <v>11</v>
      </c>
      <c r="Q81" s="119" t="s">
        <v>12</v>
      </c>
      <c r="R81" s="117" t="s">
        <v>5</v>
      </c>
      <c r="S81" s="117" t="s">
        <v>7</v>
      </c>
    </row>
    <row r="82" spans="1:19" ht="15.75" thickTop="1" thickBot="1" x14ac:dyDescent="0.25">
      <c r="A82" s="60">
        <v>10</v>
      </c>
      <c r="B82" s="143"/>
      <c r="C82" s="36">
        <v>2</v>
      </c>
      <c r="D82" s="20" t="s">
        <v>60</v>
      </c>
      <c r="E82" s="20">
        <v>1250</v>
      </c>
      <c r="F82" s="20" t="s">
        <v>10</v>
      </c>
      <c r="G82" s="20" t="s">
        <v>51</v>
      </c>
      <c r="J82" s="133" t="s">
        <v>41</v>
      </c>
      <c r="K82" s="133"/>
      <c r="L82" s="96" t="s">
        <v>42</v>
      </c>
      <c r="M82" s="123"/>
      <c r="N82" s="118"/>
      <c r="O82" s="116"/>
      <c r="P82" s="116"/>
      <c r="Q82" s="120"/>
      <c r="R82" s="118"/>
      <c r="S82" s="118"/>
    </row>
    <row r="83" spans="1:19" ht="15.75" thickTop="1" thickBot="1" x14ac:dyDescent="0.25">
      <c r="A83" s="60">
        <v>11</v>
      </c>
      <c r="B83" s="143"/>
      <c r="C83" s="36">
        <v>2</v>
      </c>
      <c r="D83" s="20" t="s">
        <v>55</v>
      </c>
      <c r="E83" s="20">
        <v>350</v>
      </c>
      <c r="F83" s="20" t="s">
        <v>10</v>
      </c>
      <c r="G83" s="20" t="s">
        <v>51</v>
      </c>
      <c r="J83" s="133" t="s">
        <v>49</v>
      </c>
      <c r="K83" s="133"/>
      <c r="L83" s="121">
        <f>SUM(M83:S84)</f>
        <v>55</v>
      </c>
      <c r="M83" s="110">
        <v>27</v>
      </c>
      <c r="N83" s="110">
        <v>18</v>
      </c>
      <c r="O83" s="110" t="s">
        <v>56</v>
      </c>
      <c r="P83" s="110">
        <v>3</v>
      </c>
      <c r="Q83" s="110">
        <v>2</v>
      </c>
      <c r="R83" s="110">
        <v>2</v>
      </c>
      <c r="S83" s="110">
        <v>3</v>
      </c>
    </row>
    <row r="84" spans="1:19" ht="16.5" customHeight="1" thickTop="1" thickBot="1" x14ac:dyDescent="0.25">
      <c r="A84" s="60">
        <v>12</v>
      </c>
      <c r="B84" s="143"/>
      <c r="C84" s="36">
        <v>2</v>
      </c>
      <c r="D84" s="20" t="s">
        <v>52</v>
      </c>
      <c r="E84" s="20">
        <v>2000</v>
      </c>
      <c r="F84" s="20" t="s">
        <v>10</v>
      </c>
      <c r="G84" s="20" t="s">
        <v>51</v>
      </c>
      <c r="J84" s="133"/>
      <c r="K84" s="133"/>
      <c r="L84" s="121"/>
      <c r="M84" s="110"/>
      <c r="N84" s="110"/>
      <c r="O84" s="110"/>
      <c r="P84" s="110"/>
      <c r="Q84" s="110"/>
      <c r="R84" s="110"/>
      <c r="S84" s="110"/>
    </row>
    <row r="85" spans="1:19" ht="16.5" customHeight="1" thickTop="1" thickBot="1" x14ac:dyDescent="0.25">
      <c r="A85" s="60">
        <v>13</v>
      </c>
      <c r="B85" s="143"/>
      <c r="C85" s="36">
        <v>1</v>
      </c>
      <c r="D85" s="20" t="s">
        <v>21</v>
      </c>
      <c r="E85" s="20">
        <v>300</v>
      </c>
      <c r="F85" s="20" t="s">
        <v>10</v>
      </c>
      <c r="G85" s="20" t="s">
        <v>51</v>
      </c>
      <c r="J85" s="121" t="s">
        <v>43</v>
      </c>
      <c r="K85" s="121"/>
      <c r="L85" s="121">
        <f>SUM(M85:S86)</f>
        <v>37</v>
      </c>
      <c r="M85" s="110">
        <v>2</v>
      </c>
      <c r="N85" s="110">
        <v>21</v>
      </c>
      <c r="O85" s="110">
        <v>1</v>
      </c>
      <c r="P85" s="110">
        <v>5</v>
      </c>
      <c r="Q85" s="110">
        <v>2</v>
      </c>
      <c r="R85" s="110">
        <v>5</v>
      </c>
      <c r="S85" s="110">
        <v>1</v>
      </c>
    </row>
    <row r="86" spans="1:19" ht="15.75" thickTop="1" thickBot="1" x14ac:dyDescent="0.25">
      <c r="A86" s="60">
        <v>14</v>
      </c>
      <c r="B86" s="100"/>
      <c r="C86" s="36">
        <v>1</v>
      </c>
      <c r="D86" s="20" t="s">
        <v>37</v>
      </c>
      <c r="E86" s="20">
        <v>200</v>
      </c>
      <c r="F86" s="20" t="s">
        <v>10</v>
      </c>
      <c r="G86" s="20" t="s">
        <v>51</v>
      </c>
      <c r="J86" s="121"/>
      <c r="K86" s="121"/>
      <c r="L86" s="121"/>
      <c r="M86" s="110"/>
      <c r="N86" s="110"/>
      <c r="O86" s="110"/>
      <c r="P86" s="110"/>
      <c r="Q86" s="110"/>
      <c r="R86" s="110"/>
      <c r="S86" s="110"/>
    </row>
    <row r="87" spans="1:19" ht="15.75" customHeight="1" thickTop="1" thickBot="1" x14ac:dyDescent="0.25">
      <c r="A87" s="60">
        <v>15</v>
      </c>
      <c r="B87" s="30" t="s">
        <v>5</v>
      </c>
      <c r="C87" s="38">
        <v>24</v>
      </c>
      <c r="D87" s="38" t="s">
        <v>22</v>
      </c>
      <c r="E87" s="38">
        <f>240+120+120+150+150+150+150+300+240+120+150+150+30+240+210+150+120+150+120+240+180+300+120+150</f>
        <v>4050</v>
      </c>
      <c r="F87" s="38" t="s">
        <v>13</v>
      </c>
      <c r="G87" s="38" t="s">
        <v>48</v>
      </c>
      <c r="J87" s="121" t="s">
        <v>44</v>
      </c>
      <c r="K87" s="121"/>
      <c r="L87" s="134">
        <f>SUM(M87:S89)</f>
        <v>64</v>
      </c>
      <c r="M87" s="110">
        <v>10</v>
      </c>
      <c r="N87" s="110">
        <v>12</v>
      </c>
      <c r="O87" s="111" t="s">
        <v>56</v>
      </c>
      <c r="P87" s="110">
        <v>13</v>
      </c>
      <c r="Q87" s="110">
        <v>5</v>
      </c>
      <c r="R87" s="110">
        <v>18</v>
      </c>
      <c r="S87" s="110">
        <v>6</v>
      </c>
    </row>
    <row r="88" spans="1:19" ht="15.75" thickTop="1" thickBot="1" x14ac:dyDescent="0.25">
      <c r="A88" s="60">
        <v>16</v>
      </c>
      <c r="B88" s="80" t="s">
        <v>7</v>
      </c>
      <c r="C88" s="38">
        <v>1</v>
      </c>
      <c r="D88" s="20" t="s">
        <v>35</v>
      </c>
      <c r="E88" s="38">
        <v>200</v>
      </c>
      <c r="F88" s="38" t="s">
        <v>10</v>
      </c>
      <c r="G88" s="38" t="s">
        <v>48</v>
      </c>
      <c r="J88" s="121"/>
      <c r="K88" s="121"/>
      <c r="L88" s="135"/>
      <c r="M88" s="110"/>
      <c r="N88" s="110"/>
      <c r="O88" s="112"/>
      <c r="P88" s="110"/>
      <c r="Q88" s="110"/>
      <c r="R88" s="110"/>
      <c r="S88" s="110"/>
    </row>
    <row r="89" spans="1:19" ht="15.75" thickTop="1" thickBot="1" x14ac:dyDescent="0.25">
      <c r="A89" s="56" t="s">
        <v>4</v>
      </c>
      <c r="B89" s="56"/>
      <c r="C89" s="86">
        <f>SUM(C73:C88)</f>
        <v>55</v>
      </c>
      <c r="D89" s="86" t="s">
        <v>20</v>
      </c>
      <c r="E89" s="24" t="s">
        <v>20</v>
      </c>
      <c r="F89" s="86" t="s">
        <v>20</v>
      </c>
      <c r="G89" s="86" t="s">
        <v>20</v>
      </c>
      <c r="J89" s="121"/>
      <c r="K89" s="121"/>
      <c r="L89" s="136"/>
      <c r="M89" s="110"/>
      <c r="N89" s="110"/>
      <c r="O89" s="113"/>
      <c r="P89" s="110"/>
      <c r="Q89" s="110"/>
      <c r="R89" s="110"/>
      <c r="S89" s="110"/>
    </row>
    <row r="90" spans="1:19" ht="15" thickTop="1" x14ac:dyDescent="0.2">
      <c r="A90" s="67"/>
      <c r="B90" s="22"/>
      <c r="C90" s="22"/>
      <c r="D90" s="22"/>
      <c r="E90" s="22"/>
      <c r="F90" s="22"/>
      <c r="G90" s="22"/>
    </row>
    <row r="91" spans="1:19" ht="15.75" customHeight="1" thickBot="1" x14ac:dyDescent="0.25">
      <c r="A91" s="66"/>
      <c r="B91" s="25" t="s">
        <v>0</v>
      </c>
      <c r="C91" s="151">
        <v>45261</v>
      </c>
      <c r="D91" s="152"/>
      <c r="E91" s="26"/>
      <c r="F91" s="26"/>
      <c r="G91" s="26"/>
    </row>
    <row r="92" spans="1:19" ht="15.75" customHeight="1" thickTop="1" thickBot="1" x14ac:dyDescent="0.25">
      <c r="A92" s="64"/>
      <c r="B92" s="26"/>
      <c r="C92" s="26"/>
      <c r="D92" s="26"/>
      <c r="E92" s="26"/>
      <c r="F92" s="26"/>
      <c r="G92" s="26"/>
    </row>
    <row r="93" spans="1:19" ht="15.75" customHeight="1" thickTop="1" thickBot="1" x14ac:dyDescent="0.25">
      <c r="A93" s="65"/>
      <c r="B93" s="31"/>
      <c r="C93" s="31"/>
      <c r="D93" s="31"/>
      <c r="E93" s="31"/>
      <c r="F93" s="31"/>
      <c r="G93" s="31"/>
    </row>
    <row r="94" spans="1:19" ht="15.75" thickTop="1" thickBot="1" x14ac:dyDescent="0.25">
      <c r="A94" s="147" t="s">
        <v>1</v>
      </c>
      <c r="B94" s="149" t="s">
        <v>2</v>
      </c>
      <c r="C94" s="153" t="s">
        <v>23</v>
      </c>
      <c r="D94" s="144" t="s">
        <v>24</v>
      </c>
      <c r="E94" s="155" t="s">
        <v>15</v>
      </c>
      <c r="F94" s="157" t="s">
        <v>6</v>
      </c>
      <c r="G94" s="144" t="s">
        <v>32</v>
      </c>
    </row>
    <row r="95" spans="1:19" ht="15.75" thickTop="1" thickBot="1" x14ac:dyDescent="0.25">
      <c r="A95" s="148"/>
      <c r="B95" s="150"/>
      <c r="C95" s="154"/>
      <c r="D95" s="145"/>
      <c r="E95" s="156"/>
      <c r="F95" s="158"/>
      <c r="G95" s="145"/>
    </row>
    <row r="96" spans="1:19" ht="15.75" customHeight="1" thickTop="1" thickBot="1" x14ac:dyDescent="0.25">
      <c r="A96" s="34">
        <v>1</v>
      </c>
      <c r="B96" s="104" t="s">
        <v>18</v>
      </c>
      <c r="C96" s="36">
        <v>2</v>
      </c>
      <c r="D96" s="38" t="s">
        <v>35</v>
      </c>
      <c r="E96" s="38">
        <f>200+500</f>
        <v>700</v>
      </c>
      <c r="F96" s="38" t="s">
        <v>10</v>
      </c>
      <c r="G96" s="38" t="s">
        <v>53</v>
      </c>
    </row>
    <row r="97" spans="1:19" ht="16.5" customHeight="1" thickTop="1" thickBot="1" x14ac:dyDescent="0.25">
      <c r="A97" s="34">
        <v>2</v>
      </c>
      <c r="B97" s="106"/>
      <c r="C97" s="36">
        <v>1</v>
      </c>
      <c r="D97" s="38" t="s">
        <v>52</v>
      </c>
      <c r="E97" s="38">
        <v>3000</v>
      </c>
      <c r="F97" s="38" t="s">
        <v>10</v>
      </c>
      <c r="G97" s="38" t="s">
        <v>53</v>
      </c>
    </row>
    <row r="98" spans="1:19" ht="15.75" thickTop="1" thickBot="1" x14ac:dyDescent="0.25">
      <c r="A98" s="34">
        <v>3</v>
      </c>
      <c r="B98" s="104" t="s">
        <v>9</v>
      </c>
      <c r="C98" s="36">
        <v>2</v>
      </c>
      <c r="D98" s="20" t="s">
        <v>39</v>
      </c>
      <c r="E98" s="21">
        <f>500+1000</f>
        <v>1500</v>
      </c>
      <c r="F98" s="20" t="s">
        <v>63</v>
      </c>
      <c r="G98" s="20" t="s">
        <v>53</v>
      </c>
    </row>
    <row r="99" spans="1:19" ht="15.75" thickTop="1" thickBot="1" x14ac:dyDescent="0.25">
      <c r="A99" s="34">
        <v>4</v>
      </c>
      <c r="B99" s="105"/>
      <c r="C99" s="36">
        <v>3</v>
      </c>
      <c r="D99" s="20" t="s">
        <v>21</v>
      </c>
      <c r="E99" s="21">
        <f>480+240+480</f>
        <v>1200</v>
      </c>
      <c r="F99" s="20" t="s">
        <v>63</v>
      </c>
      <c r="G99" s="20" t="s">
        <v>47</v>
      </c>
    </row>
    <row r="100" spans="1:19" ht="15.75" thickTop="1" thickBot="1" x14ac:dyDescent="0.25">
      <c r="A100" s="34">
        <v>5</v>
      </c>
      <c r="B100" s="105"/>
      <c r="C100" s="36">
        <v>1</v>
      </c>
      <c r="D100" s="20" t="s">
        <v>55</v>
      </c>
      <c r="E100" s="21">
        <v>1120</v>
      </c>
      <c r="F100" s="20" t="s">
        <v>63</v>
      </c>
      <c r="G100" s="20" t="s">
        <v>47</v>
      </c>
    </row>
    <row r="101" spans="1:19" ht="15.75" thickTop="1" thickBot="1" x14ac:dyDescent="0.25">
      <c r="A101" s="34">
        <v>6</v>
      </c>
      <c r="B101" s="106"/>
      <c r="C101" s="36">
        <v>3</v>
      </c>
      <c r="D101" s="38" t="s">
        <v>35</v>
      </c>
      <c r="E101" s="21">
        <f>160+280+160</f>
        <v>600</v>
      </c>
      <c r="F101" s="20" t="s">
        <v>10</v>
      </c>
      <c r="G101" s="20" t="s">
        <v>47</v>
      </c>
    </row>
    <row r="102" spans="1:19" ht="15.75" thickTop="1" thickBot="1" x14ac:dyDescent="0.25">
      <c r="A102" s="34">
        <v>7</v>
      </c>
      <c r="B102" s="71" t="s">
        <v>8</v>
      </c>
      <c r="C102" s="38" t="s">
        <v>56</v>
      </c>
      <c r="D102" s="38" t="s">
        <v>56</v>
      </c>
      <c r="E102" s="38" t="s">
        <v>56</v>
      </c>
      <c r="F102" s="38" t="s">
        <v>56</v>
      </c>
      <c r="G102" s="38" t="s">
        <v>56</v>
      </c>
    </row>
    <row r="103" spans="1:19" ht="15.75" thickTop="1" thickBot="1" x14ac:dyDescent="0.25">
      <c r="A103" s="34">
        <v>8</v>
      </c>
      <c r="B103" s="104" t="s">
        <v>11</v>
      </c>
      <c r="C103" s="45">
        <v>10</v>
      </c>
      <c r="D103" s="50" t="s">
        <v>22</v>
      </c>
      <c r="E103" s="30">
        <f>146+178+212+212+83+21+1+17+86+212</f>
        <v>1168</v>
      </c>
      <c r="F103" s="30" t="s">
        <v>13</v>
      </c>
      <c r="G103" s="30" t="s">
        <v>53</v>
      </c>
    </row>
    <row r="104" spans="1:19" ht="15.75" thickTop="1" thickBot="1" x14ac:dyDescent="0.25">
      <c r="A104" s="34">
        <v>9</v>
      </c>
      <c r="B104" s="105"/>
      <c r="C104" s="45">
        <v>1</v>
      </c>
      <c r="D104" s="38" t="s">
        <v>35</v>
      </c>
      <c r="E104" s="30">
        <v>160</v>
      </c>
      <c r="F104" s="30" t="s">
        <v>10</v>
      </c>
      <c r="G104" s="30" t="s">
        <v>53</v>
      </c>
    </row>
    <row r="105" spans="1:19" ht="15.75" thickTop="1" thickBot="1" x14ac:dyDescent="0.25">
      <c r="A105" s="34">
        <v>10</v>
      </c>
      <c r="B105" s="105"/>
      <c r="C105" s="45">
        <v>1</v>
      </c>
      <c r="D105" s="38" t="s">
        <v>58</v>
      </c>
      <c r="E105" s="30">
        <v>72</v>
      </c>
      <c r="F105" s="30" t="s">
        <v>63</v>
      </c>
      <c r="G105" s="30" t="s">
        <v>53</v>
      </c>
      <c r="J105" s="124" t="s">
        <v>45</v>
      </c>
      <c r="K105" s="125"/>
      <c r="L105" s="126"/>
    </row>
    <row r="106" spans="1:19" ht="15.75" thickTop="1" thickBot="1" x14ac:dyDescent="0.25">
      <c r="A106" s="34">
        <v>11</v>
      </c>
      <c r="B106" s="106"/>
      <c r="C106" s="45">
        <v>2</v>
      </c>
      <c r="D106" s="30" t="s">
        <v>37</v>
      </c>
      <c r="E106" s="30">
        <f>160+160</f>
        <v>320</v>
      </c>
      <c r="F106" s="30" t="s">
        <v>10</v>
      </c>
      <c r="G106" s="30" t="s">
        <v>53</v>
      </c>
      <c r="J106" s="127"/>
      <c r="K106" s="128"/>
      <c r="L106" s="129"/>
    </row>
    <row r="107" spans="1:19" ht="15.75" thickTop="1" thickBot="1" x14ac:dyDescent="0.25">
      <c r="A107" s="34">
        <v>12</v>
      </c>
      <c r="B107" s="99" t="s">
        <v>12</v>
      </c>
      <c r="C107" s="45">
        <v>2</v>
      </c>
      <c r="D107" s="30" t="s">
        <v>60</v>
      </c>
      <c r="E107" s="30">
        <f>250+750</f>
        <v>1000</v>
      </c>
      <c r="F107" s="30" t="s">
        <v>10</v>
      </c>
      <c r="G107" s="30" t="s">
        <v>47</v>
      </c>
      <c r="J107" s="127"/>
      <c r="K107" s="128"/>
      <c r="L107" s="129"/>
    </row>
    <row r="108" spans="1:19" ht="15.75" thickTop="1" thickBot="1" x14ac:dyDescent="0.25">
      <c r="A108" s="34">
        <v>13</v>
      </c>
      <c r="B108" s="143"/>
      <c r="C108" s="45">
        <v>2</v>
      </c>
      <c r="D108" s="30" t="s">
        <v>39</v>
      </c>
      <c r="E108" s="30">
        <f>250+750</f>
        <v>1000</v>
      </c>
      <c r="F108" s="30" t="s">
        <v>10</v>
      </c>
      <c r="G108" s="30" t="s">
        <v>47</v>
      </c>
      <c r="J108" s="130"/>
      <c r="K108" s="131"/>
      <c r="L108" s="132"/>
      <c r="M108" s="101" t="s">
        <v>46</v>
      </c>
      <c r="N108" s="102"/>
      <c r="O108" s="102"/>
      <c r="P108" s="102"/>
      <c r="Q108" s="102"/>
      <c r="R108" s="102"/>
      <c r="S108" s="103"/>
    </row>
    <row r="109" spans="1:19" ht="15.75" thickTop="1" thickBot="1" x14ac:dyDescent="0.25">
      <c r="A109" s="34"/>
      <c r="B109" s="143"/>
      <c r="C109" s="45">
        <v>2</v>
      </c>
      <c r="D109" s="30" t="s">
        <v>55</v>
      </c>
      <c r="E109" s="30">
        <f>50+150</f>
        <v>200</v>
      </c>
      <c r="F109" s="30" t="s">
        <v>63</v>
      </c>
      <c r="G109" s="30" t="s">
        <v>47</v>
      </c>
      <c r="J109" s="137" t="s">
        <v>64</v>
      </c>
      <c r="K109" s="146"/>
      <c r="L109" s="138"/>
      <c r="M109" s="122" t="s">
        <v>18</v>
      </c>
      <c r="N109" s="117" t="s">
        <v>9</v>
      </c>
      <c r="O109" s="117" t="s">
        <v>8</v>
      </c>
      <c r="P109" s="117" t="s">
        <v>11</v>
      </c>
      <c r="Q109" s="119" t="s">
        <v>12</v>
      </c>
      <c r="R109" s="117" t="s">
        <v>5</v>
      </c>
      <c r="S109" s="117" t="s">
        <v>7</v>
      </c>
    </row>
    <row r="110" spans="1:19" ht="15.75" thickTop="1" thickBot="1" x14ac:dyDescent="0.25">
      <c r="A110" s="34">
        <v>14</v>
      </c>
      <c r="B110" s="143"/>
      <c r="C110" s="45">
        <v>1</v>
      </c>
      <c r="D110" s="30" t="s">
        <v>52</v>
      </c>
      <c r="E110" s="30">
        <v>1600</v>
      </c>
      <c r="F110" s="30" t="s">
        <v>10</v>
      </c>
      <c r="G110" s="30" t="s">
        <v>47</v>
      </c>
      <c r="J110" s="137" t="s">
        <v>41</v>
      </c>
      <c r="K110" s="138"/>
      <c r="L110" s="96" t="s">
        <v>42</v>
      </c>
      <c r="M110" s="123"/>
      <c r="N110" s="118"/>
      <c r="O110" s="118"/>
      <c r="P110" s="118"/>
      <c r="Q110" s="120"/>
      <c r="R110" s="118"/>
      <c r="S110" s="118"/>
    </row>
    <row r="111" spans="1:19" ht="15.75" thickTop="1" thickBot="1" x14ac:dyDescent="0.25">
      <c r="A111" s="34">
        <v>15</v>
      </c>
      <c r="B111" s="143"/>
      <c r="C111" s="45">
        <v>1</v>
      </c>
      <c r="D111" s="30" t="s">
        <v>35</v>
      </c>
      <c r="E111" s="48">
        <v>300</v>
      </c>
      <c r="F111" s="30" t="s">
        <v>10</v>
      </c>
      <c r="G111" s="49" t="s">
        <v>47</v>
      </c>
      <c r="J111" s="139" t="s">
        <v>49</v>
      </c>
      <c r="K111" s="140"/>
      <c r="L111" s="134">
        <f>SUM(M111:S112)</f>
        <v>66</v>
      </c>
      <c r="M111" s="111">
        <v>9</v>
      </c>
      <c r="N111" s="111">
        <v>9</v>
      </c>
      <c r="O111" s="175" t="s">
        <v>56</v>
      </c>
      <c r="P111" s="111">
        <v>7</v>
      </c>
      <c r="Q111" s="111">
        <v>7</v>
      </c>
      <c r="R111" s="111">
        <v>24</v>
      </c>
      <c r="S111" s="111">
        <v>10</v>
      </c>
    </row>
    <row r="112" spans="1:19" ht="15.75" thickTop="1" thickBot="1" x14ac:dyDescent="0.25">
      <c r="A112" s="34">
        <v>16</v>
      </c>
      <c r="B112" s="100"/>
      <c r="C112" s="50">
        <v>1</v>
      </c>
      <c r="D112" s="50" t="s">
        <v>37</v>
      </c>
      <c r="E112" s="50">
        <v>400</v>
      </c>
      <c r="F112" s="50" t="s">
        <v>63</v>
      </c>
      <c r="G112" s="50" t="s">
        <v>53</v>
      </c>
      <c r="J112" s="141"/>
      <c r="K112" s="142"/>
      <c r="L112" s="136"/>
      <c r="M112" s="113"/>
      <c r="N112" s="113"/>
      <c r="O112" s="113"/>
      <c r="P112" s="113"/>
      <c r="Q112" s="113"/>
      <c r="R112" s="113"/>
      <c r="S112" s="113"/>
    </row>
    <row r="113" spans="1:19" ht="15.75" thickTop="1" thickBot="1" x14ac:dyDescent="0.25">
      <c r="A113" s="34">
        <v>17</v>
      </c>
      <c r="B113" s="30" t="s">
        <v>5</v>
      </c>
      <c r="C113" s="45">
        <v>2</v>
      </c>
      <c r="D113" s="30" t="s">
        <v>22</v>
      </c>
      <c r="E113" s="30">
        <f>270+330</f>
        <v>600</v>
      </c>
      <c r="F113" s="30" t="s">
        <v>13</v>
      </c>
      <c r="G113" s="30" t="s">
        <v>53</v>
      </c>
      <c r="J113" s="124" t="s">
        <v>43</v>
      </c>
      <c r="K113" s="126"/>
      <c r="L113" s="134">
        <f>SUM(M113:S115)</f>
        <v>35</v>
      </c>
      <c r="M113" s="111">
        <v>2</v>
      </c>
      <c r="N113" s="111">
        <v>20</v>
      </c>
      <c r="O113" s="111" t="s">
        <v>56</v>
      </c>
      <c r="P113" s="111">
        <v>6</v>
      </c>
      <c r="Q113" s="111">
        <v>2</v>
      </c>
      <c r="R113" s="111">
        <v>4</v>
      </c>
      <c r="S113" s="111">
        <v>1</v>
      </c>
    </row>
    <row r="114" spans="1:19" ht="15.75" thickTop="1" thickBot="1" x14ac:dyDescent="0.25">
      <c r="A114" s="34">
        <v>18</v>
      </c>
      <c r="B114" s="104" t="s">
        <v>7</v>
      </c>
      <c r="C114" s="45">
        <v>1</v>
      </c>
      <c r="D114" s="30" t="s">
        <v>22</v>
      </c>
      <c r="E114" s="30">
        <v>300</v>
      </c>
      <c r="F114" s="30" t="s">
        <v>13</v>
      </c>
      <c r="G114" s="30" t="s">
        <v>53</v>
      </c>
      <c r="J114" s="127"/>
      <c r="K114" s="129"/>
      <c r="L114" s="135"/>
      <c r="M114" s="112"/>
      <c r="N114" s="112"/>
      <c r="O114" s="112"/>
      <c r="P114" s="112"/>
      <c r="Q114" s="112"/>
      <c r="R114" s="112"/>
      <c r="S114" s="112"/>
    </row>
    <row r="115" spans="1:19" ht="15.75" thickTop="1" thickBot="1" x14ac:dyDescent="0.25">
      <c r="A115" s="34">
        <v>19</v>
      </c>
      <c r="B115" s="105"/>
      <c r="C115" s="45">
        <v>1</v>
      </c>
      <c r="D115" s="30" t="s">
        <v>35</v>
      </c>
      <c r="E115" s="30">
        <v>640</v>
      </c>
      <c r="F115" s="30" t="s">
        <v>63</v>
      </c>
      <c r="G115" s="30" t="s">
        <v>53</v>
      </c>
      <c r="J115" s="130"/>
      <c r="K115" s="132"/>
      <c r="L115" s="136"/>
      <c r="M115" s="113"/>
      <c r="N115" s="113"/>
      <c r="O115" s="113"/>
      <c r="P115" s="113"/>
      <c r="Q115" s="113"/>
      <c r="R115" s="113"/>
      <c r="S115" s="113"/>
    </row>
    <row r="116" spans="1:19" ht="15.75" thickTop="1" thickBot="1" x14ac:dyDescent="0.25">
      <c r="A116" s="34">
        <v>20</v>
      </c>
      <c r="B116" s="106"/>
      <c r="C116" s="45">
        <v>1</v>
      </c>
      <c r="D116" s="30" t="s">
        <v>37</v>
      </c>
      <c r="E116" s="176">
        <v>200</v>
      </c>
      <c r="F116" s="30" t="s">
        <v>63</v>
      </c>
      <c r="G116" s="30" t="s">
        <v>53</v>
      </c>
      <c r="J116" s="124" t="s">
        <v>44</v>
      </c>
      <c r="K116" s="126"/>
      <c r="L116" s="134">
        <f>SUM(M116:S118)</f>
        <v>61</v>
      </c>
      <c r="M116" s="111">
        <v>12</v>
      </c>
      <c r="N116" s="111">
        <v>14</v>
      </c>
      <c r="O116" s="111" t="s">
        <v>56</v>
      </c>
      <c r="P116" s="111">
        <v>5</v>
      </c>
      <c r="Q116" s="111">
        <v>5</v>
      </c>
      <c r="R116" s="111">
        <v>21</v>
      </c>
      <c r="S116" s="111">
        <v>4</v>
      </c>
    </row>
    <row r="117" spans="1:19" ht="15" customHeight="1" thickTop="1" thickBot="1" x14ac:dyDescent="0.25">
      <c r="A117" s="55" t="s">
        <v>4</v>
      </c>
      <c r="B117" s="56"/>
      <c r="C117" s="56">
        <f>SUM(C96:C116)</f>
        <v>40</v>
      </c>
      <c r="D117" s="56" t="s">
        <v>20</v>
      </c>
      <c r="E117" s="51" t="s">
        <v>20</v>
      </c>
      <c r="F117" s="56" t="s">
        <v>20</v>
      </c>
      <c r="G117" s="177" t="s">
        <v>20</v>
      </c>
      <c r="J117" s="127"/>
      <c r="K117" s="129"/>
      <c r="L117" s="135"/>
      <c r="M117" s="112"/>
      <c r="N117" s="112"/>
      <c r="O117" s="112"/>
      <c r="P117" s="112"/>
      <c r="Q117" s="112"/>
      <c r="R117" s="112"/>
      <c r="S117" s="112"/>
    </row>
    <row r="118" spans="1:19" ht="15.75" thickTop="1" thickBot="1" x14ac:dyDescent="0.25">
      <c r="A118" s="79"/>
      <c r="B118" s="1"/>
      <c r="C118" s="91"/>
      <c r="D118" s="5"/>
      <c r="E118" s="5"/>
      <c r="F118" s="5"/>
      <c r="G118" s="5"/>
      <c r="J118" s="130"/>
      <c r="K118" s="132"/>
      <c r="L118" s="136"/>
      <c r="M118" s="113"/>
      <c r="N118" s="113"/>
      <c r="O118" s="113"/>
      <c r="P118" s="113"/>
      <c r="Q118" s="113"/>
      <c r="R118" s="113"/>
      <c r="S118" s="113"/>
    </row>
    <row r="119" spans="1:19" ht="15.75" thickTop="1" thickBot="1" x14ac:dyDescent="0.25">
      <c r="A119" s="37"/>
      <c r="B119" s="92"/>
      <c r="D119" s="3"/>
      <c r="E119" s="3"/>
      <c r="F119" s="3"/>
      <c r="G119" s="3"/>
    </row>
    <row r="120" spans="1:19" ht="14.25" customHeight="1" thickTop="1" x14ac:dyDescent="0.2">
      <c r="A120" s="125" t="s">
        <v>65</v>
      </c>
      <c r="B120" s="126"/>
      <c r="C120" s="97" t="s">
        <v>31</v>
      </c>
      <c r="D120" s="4"/>
      <c r="E120" s="2"/>
      <c r="F120" s="2"/>
      <c r="G120" s="2"/>
    </row>
    <row r="121" spans="1:19" ht="19.149999999999999" customHeight="1" thickBot="1" x14ac:dyDescent="0.25">
      <c r="A121" s="131"/>
      <c r="B121" s="132"/>
      <c r="C121" s="178"/>
      <c r="D121" s="4"/>
      <c r="E121" s="2"/>
      <c r="F121" s="2"/>
      <c r="G121" s="2"/>
    </row>
    <row r="122" spans="1:19" ht="15.75" customHeight="1" thickTop="1" thickBot="1" x14ac:dyDescent="0.25">
      <c r="A122" s="35" t="s">
        <v>1</v>
      </c>
      <c r="B122" s="6" t="s">
        <v>29</v>
      </c>
      <c r="C122" s="98"/>
      <c r="D122" s="83"/>
      <c r="E122" s="2"/>
      <c r="F122" s="2"/>
      <c r="G122" s="2"/>
    </row>
    <row r="123" spans="1:19" ht="15.75" thickTop="1" thickBot="1" x14ac:dyDescent="0.25">
      <c r="A123" s="68">
        <v>1</v>
      </c>
      <c r="B123" s="8" t="s">
        <v>18</v>
      </c>
      <c r="C123" s="39">
        <f>+C11+C12+C39+C40+C41+C42+C43+C73+C74+C96+C97</f>
        <v>14</v>
      </c>
      <c r="D123" s="83"/>
      <c r="E123" s="2"/>
      <c r="F123" s="2"/>
      <c r="G123" s="2"/>
    </row>
    <row r="124" spans="1:19" ht="15.75" thickTop="1" thickBot="1" x14ac:dyDescent="0.25">
      <c r="A124" s="69">
        <v>2</v>
      </c>
      <c r="B124" s="7" t="s">
        <v>9</v>
      </c>
      <c r="C124" s="40">
        <f>+C13+C14++C44+C45+C46+C47+C48+C75+C76+C98+C99+C100+C101</f>
        <v>25</v>
      </c>
      <c r="D124" s="83"/>
      <c r="E124" s="2"/>
      <c r="F124" s="2"/>
      <c r="G124" s="2"/>
    </row>
    <row r="125" spans="1:19" ht="15.75" thickTop="1" thickBot="1" x14ac:dyDescent="0.25">
      <c r="A125" s="68">
        <v>3</v>
      </c>
      <c r="B125" s="9" t="s">
        <v>8</v>
      </c>
      <c r="C125" s="41">
        <f>+C15+C49+C77</f>
        <v>4</v>
      </c>
      <c r="D125" s="83"/>
      <c r="E125" s="2"/>
      <c r="F125" s="2"/>
      <c r="G125" s="2"/>
    </row>
    <row r="126" spans="1:19" ht="15.75" thickTop="1" thickBot="1" x14ac:dyDescent="0.25">
      <c r="A126" s="69">
        <v>4</v>
      </c>
      <c r="B126" s="9" t="s">
        <v>11</v>
      </c>
      <c r="C126" s="41">
        <f>+C16+C17+C18+C19+C50+C51+C78+C79+C80+C103+C104+C105+C106</f>
        <v>72</v>
      </c>
      <c r="D126" s="83"/>
      <c r="E126" s="2"/>
      <c r="F126" s="2"/>
      <c r="G126" s="2"/>
    </row>
    <row r="127" spans="1:19" ht="15.75" thickTop="1" thickBot="1" x14ac:dyDescent="0.25">
      <c r="A127" s="68">
        <v>5</v>
      </c>
      <c r="B127" s="8" t="s">
        <v>12</v>
      </c>
      <c r="C127" s="42">
        <f>+C20+C21+C22+C23+C24+C25+C26+C27+C52+C53+C54+C55+C56+C57+C58+C59+C81+C82+C83+C84+C85+C86+C107+C108+C109+C110+C111+C112</f>
        <v>48</v>
      </c>
      <c r="D127" s="53">
        <f>+C117+C89+C66+C32</f>
        <v>222</v>
      </c>
      <c r="E127" s="2"/>
      <c r="F127" s="2"/>
      <c r="G127" s="2"/>
    </row>
    <row r="128" spans="1:19" ht="15.75" thickTop="1" thickBot="1" x14ac:dyDescent="0.25">
      <c r="A128" s="69">
        <v>6</v>
      </c>
      <c r="B128" s="10" t="s">
        <v>30</v>
      </c>
      <c r="C128" s="43">
        <f>+C28+C87+C113+C60</f>
        <v>42</v>
      </c>
      <c r="D128" s="54">
        <f>+C32+C66+C89+C117</f>
        <v>222</v>
      </c>
    </row>
    <row r="129" spans="1:5" ht="15.75" customHeight="1" thickTop="1" thickBot="1" x14ac:dyDescent="0.25">
      <c r="A129" s="68">
        <v>7</v>
      </c>
      <c r="B129" s="10" t="s">
        <v>7</v>
      </c>
      <c r="C129" s="43">
        <f>+C29+C30+C31+C61+C62+C63+C64+C65+C88+C114+C115+C116</f>
        <v>17</v>
      </c>
    </row>
    <row r="130" spans="1:5" ht="15.75" thickTop="1" thickBot="1" x14ac:dyDescent="0.25">
      <c r="A130" s="77" t="s">
        <v>34</v>
      </c>
      <c r="B130" s="78"/>
      <c r="C130" s="44">
        <f>SUM(C123:C129)</f>
        <v>222</v>
      </c>
    </row>
    <row r="131" spans="1:5" ht="45.6" customHeight="1" thickTop="1" x14ac:dyDescent="0.2"/>
    <row r="132" spans="1:5" ht="15.75" customHeight="1" x14ac:dyDescent="0.2"/>
    <row r="133" spans="1:5" ht="15" thickBot="1" x14ac:dyDescent="0.25">
      <c r="C133" s="179"/>
      <c r="D133" s="179"/>
    </row>
    <row r="134" spans="1:5" ht="31.15" customHeight="1" thickTop="1" thickBot="1" x14ac:dyDescent="0.25">
      <c r="B134" s="107" t="s">
        <v>33</v>
      </c>
      <c r="C134" s="108"/>
      <c r="D134" s="109"/>
    </row>
    <row r="135" spans="1:5" ht="30" customHeight="1" thickTop="1" thickBot="1" x14ac:dyDescent="0.25">
      <c r="B135" s="101" t="s">
        <v>45</v>
      </c>
      <c r="C135" s="102"/>
      <c r="D135" s="103"/>
      <c r="E135" s="54" t="e">
        <f>+M15+N15+O15+P15+Q15+R15+S15+M48+N48+O48+P48+Q48+R48+S48+M83+N83+O83+P83+Q83+R83+S83+M111+N111+O111+P111+Q111+R111+S111</f>
        <v>#VALUE!</v>
      </c>
    </row>
    <row r="136" spans="1:5" ht="30.6" customHeight="1" thickTop="1" thickBot="1" x14ac:dyDescent="0.25">
      <c r="B136" s="137" t="str">
        <f>+A120</f>
        <v>RESUMEN 
SEPTIEMBRE - DICIEMBRE 2023</v>
      </c>
      <c r="C136" s="146"/>
      <c r="D136" s="138"/>
      <c r="E136" s="54" t="e">
        <f>+M17+N17+O17+P17+Q17+R17+S17+M50+N50+O50+P50+Q50+R50+S50+M85+N85+O85+P85+Q85+R85+S85+M113+N113+O113+P113+Q113+R113+S113</f>
        <v>#VALUE!</v>
      </c>
    </row>
    <row r="137" spans="1:5" ht="19.149999999999999" customHeight="1" thickTop="1" thickBot="1" x14ac:dyDescent="0.25">
      <c r="B137" s="88" t="s">
        <v>41</v>
      </c>
      <c r="C137" s="89"/>
      <c r="D137" s="96" t="s">
        <v>42</v>
      </c>
      <c r="E137" s="54" t="e">
        <f>+M19+N19+O19+P19+Q19+R19+S19+M55+N55+O55+P55+Q55+R55+S55+M87+N87+O87+P87+Q87+R87+S87+M116+N116+O116+P116+Q116+R116+S116</f>
        <v>#VALUE!</v>
      </c>
    </row>
    <row r="138" spans="1:5" ht="29.25" customHeight="1" thickTop="1" thickBot="1" x14ac:dyDescent="0.25">
      <c r="B138" s="88" t="s">
        <v>49</v>
      </c>
      <c r="C138" s="95"/>
      <c r="D138" s="87">
        <f>SUM(L15,L48,L83,L111)</f>
        <v>138</v>
      </c>
    </row>
    <row r="139" spans="1:5" ht="29.25" customHeight="1" thickTop="1" thickBot="1" x14ac:dyDescent="0.25">
      <c r="B139" s="93" t="s">
        <v>43</v>
      </c>
      <c r="C139" s="95"/>
      <c r="D139" s="87">
        <f>SUM(L17,L50,L85,L113)</f>
        <v>117</v>
      </c>
    </row>
    <row r="140" spans="1:5" ht="29.25" customHeight="1" thickTop="1" thickBot="1" x14ac:dyDescent="0.25">
      <c r="B140" s="101" t="s">
        <v>44</v>
      </c>
      <c r="C140" s="103"/>
      <c r="D140" s="87">
        <f>SUM(L19,L55,L87,L116)</f>
        <v>147</v>
      </c>
    </row>
    <row r="141" spans="1:5" ht="23.45" customHeight="1" thickTop="1" thickBot="1" x14ac:dyDescent="0.25">
      <c r="C141" s="77" t="s">
        <v>34</v>
      </c>
      <c r="D141" s="87">
        <f>SUM(D138:D140)</f>
        <v>402</v>
      </c>
    </row>
    <row r="142" spans="1:5" ht="15" customHeight="1" thickTop="1" x14ac:dyDescent="0.2"/>
    <row r="143" spans="1:5" ht="15" customHeight="1" x14ac:dyDescent="0.2"/>
    <row r="144" spans="1:5" ht="15" customHeight="1" x14ac:dyDescent="0.2"/>
  </sheetData>
  <mergeCells count="201">
    <mergeCell ref="A120:B121"/>
    <mergeCell ref="C120:C122"/>
    <mergeCell ref="B134:D134"/>
    <mergeCell ref="B135:D135"/>
    <mergeCell ref="B136:D136"/>
    <mergeCell ref="B140:C140"/>
    <mergeCell ref="M113:M115"/>
    <mergeCell ref="N113:N115"/>
    <mergeCell ref="O113:O115"/>
    <mergeCell ref="P113:P115"/>
    <mergeCell ref="Q113:Q115"/>
    <mergeCell ref="R113:R115"/>
    <mergeCell ref="S113:S115"/>
    <mergeCell ref="B114:B116"/>
    <mergeCell ref="J116:K118"/>
    <mergeCell ref="L116:L118"/>
    <mergeCell ref="M116:M118"/>
    <mergeCell ref="N116:N118"/>
    <mergeCell ref="O116:O118"/>
    <mergeCell ref="P116:P118"/>
    <mergeCell ref="Q116:Q118"/>
    <mergeCell ref="R116:R118"/>
    <mergeCell ref="S116:S118"/>
    <mergeCell ref="M108:S108"/>
    <mergeCell ref="J109:L109"/>
    <mergeCell ref="M109:M110"/>
    <mergeCell ref="N109:N110"/>
    <mergeCell ref="O109:O110"/>
    <mergeCell ref="P109:P110"/>
    <mergeCell ref="Q109:Q110"/>
    <mergeCell ref="R109:R110"/>
    <mergeCell ref="S109:S110"/>
    <mergeCell ref="J110:K110"/>
    <mergeCell ref="M87:M89"/>
    <mergeCell ref="N87:N89"/>
    <mergeCell ref="O87:O89"/>
    <mergeCell ref="P87:P89"/>
    <mergeCell ref="Q87:Q89"/>
    <mergeCell ref="R87:R89"/>
    <mergeCell ref="S87:S89"/>
    <mergeCell ref="C91:D91"/>
    <mergeCell ref="A94:A95"/>
    <mergeCell ref="B94:B95"/>
    <mergeCell ref="C94:C95"/>
    <mergeCell ref="D94:D95"/>
    <mergeCell ref="E94:E95"/>
    <mergeCell ref="F94:F95"/>
    <mergeCell ref="G94:G95"/>
    <mergeCell ref="R83:R84"/>
    <mergeCell ref="S83:S84"/>
    <mergeCell ref="J85:K86"/>
    <mergeCell ref="L85:L86"/>
    <mergeCell ref="M85:M86"/>
    <mergeCell ref="N85:N86"/>
    <mergeCell ref="O85:O86"/>
    <mergeCell ref="P85:P86"/>
    <mergeCell ref="Q85:Q86"/>
    <mergeCell ref="R85:R86"/>
    <mergeCell ref="S85:S86"/>
    <mergeCell ref="B71:B72"/>
    <mergeCell ref="E71:E72"/>
    <mergeCell ref="F71:F72"/>
    <mergeCell ref="B75:B76"/>
    <mergeCell ref="J76:L80"/>
    <mergeCell ref="B78:B80"/>
    <mergeCell ref="M80:S80"/>
    <mergeCell ref="B81:B86"/>
    <mergeCell ref="J81:L81"/>
    <mergeCell ref="M81:M82"/>
    <mergeCell ref="N81:N82"/>
    <mergeCell ref="O81:O82"/>
    <mergeCell ref="P81:P82"/>
    <mergeCell ref="Q81:Q82"/>
    <mergeCell ref="R81:R82"/>
    <mergeCell ref="S81:S82"/>
    <mergeCell ref="J82:K82"/>
    <mergeCell ref="J83:K84"/>
    <mergeCell ref="L83:L84"/>
    <mergeCell ref="M83:M84"/>
    <mergeCell ref="N83:N84"/>
    <mergeCell ref="O83:O84"/>
    <mergeCell ref="P83:P84"/>
    <mergeCell ref="Q83:Q84"/>
    <mergeCell ref="L55:L58"/>
    <mergeCell ref="M55:M58"/>
    <mergeCell ref="N55:N58"/>
    <mergeCell ref="O55:O58"/>
    <mergeCell ref="P55:P58"/>
    <mergeCell ref="Q55:Q58"/>
    <mergeCell ref="R55:R58"/>
    <mergeCell ref="S55:S58"/>
    <mergeCell ref="B61:B65"/>
    <mergeCell ref="C34:D34"/>
    <mergeCell ref="A37:A38"/>
    <mergeCell ref="B37:B38"/>
    <mergeCell ref="E37:E38"/>
    <mergeCell ref="F37:F38"/>
    <mergeCell ref="B39:B43"/>
    <mergeCell ref="J42:L45"/>
    <mergeCell ref="B44:B48"/>
    <mergeCell ref="M45:S45"/>
    <mergeCell ref="J46:L46"/>
    <mergeCell ref="M46:M47"/>
    <mergeCell ref="N46:N47"/>
    <mergeCell ref="O46:O47"/>
    <mergeCell ref="P46:P47"/>
    <mergeCell ref="Q46:Q47"/>
    <mergeCell ref="R46:R47"/>
    <mergeCell ref="S46:S47"/>
    <mergeCell ref="J47:K47"/>
    <mergeCell ref="J48:K49"/>
    <mergeCell ref="L48:L49"/>
    <mergeCell ref="M48:M49"/>
    <mergeCell ref="N48:N49"/>
    <mergeCell ref="O48:O49"/>
    <mergeCell ref="P48:P49"/>
    <mergeCell ref="A2:G2"/>
    <mergeCell ref="A4:G4"/>
    <mergeCell ref="C6:D6"/>
    <mergeCell ref="A9:A10"/>
    <mergeCell ref="B9:B10"/>
    <mergeCell ref="E9:E10"/>
    <mergeCell ref="F9:F10"/>
    <mergeCell ref="B11:B12"/>
    <mergeCell ref="B13:B14"/>
    <mergeCell ref="B16:B19"/>
    <mergeCell ref="B20:B27"/>
    <mergeCell ref="B29:B31"/>
    <mergeCell ref="B73:B74"/>
    <mergeCell ref="B50:B51"/>
    <mergeCell ref="J50:K54"/>
    <mergeCell ref="B52:B59"/>
    <mergeCell ref="J55:K58"/>
    <mergeCell ref="C68:D68"/>
    <mergeCell ref="A71:A72"/>
    <mergeCell ref="J87:K89"/>
    <mergeCell ref="L87:L89"/>
    <mergeCell ref="B96:B97"/>
    <mergeCell ref="B98:B101"/>
    <mergeCell ref="B103:B106"/>
    <mergeCell ref="J105:L108"/>
    <mergeCell ref="B107:B112"/>
    <mergeCell ref="J111:K112"/>
    <mergeCell ref="L111:L112"/>
    <mergeCell ref="J113:K115"/>
    <mergeCell ref="L113:L115"/>
    <mergeCell ref="M111:M112"/>
    <mergeCell ref="N111:N112"/>
    <mergeCell ref="R111:R112"/>
    <mergeCell ref="J19:K23"/>
    <mergeCell ref="L19:L23"/>
    <mergeCell ref="Q111:Q112"/>
    <mergeCell ref="Q48:Q49"/>
    <mergeCell ref="R48:R49"/>
    <mergeCell ref="S48:S49"/>
    <mergeCell ref="L50:L54"/>
    <mergeCell ref="M50:M54"/>
    <mergeCell ref="N50:N54"/>
    <mergeCell ref="O50:O54"/>
    <mergeCell ref="P50:P54"/>
    <mergeCell ref="Q50:Q54"/>
    <mergeCell ref="R50:R54"/>
    <mergeCell ref="S50:S54"/>
    <mergeCell ref="J9:L11"/>
    <mergeCell ref="J15:K16"/>
    <mergeCell ref="L15:L16"/>
    <mergeCell ref="J17:K18"/>
    <mergeCell ref="L17:L18"/>
    <mergeCell ref="P19:P23"/>
    <mergeCell ref="Q17:Q18"/>
    <mergeCell ref="P15:P16"/>
    <mergeCell ref="Q15:Q16"/>
    <mergeCell ref="J13:L13"/>
    <mergeCell ref="J14:K14"/>
    <mergeCell ref="S13:S14"/>
    <mergeCell ref="R13:R14"/>
    <mergeCell ref="N15:N16"/>
    <mergeCell ref="O15:O16"/>
    <mergeCell ref="M13:M14"/>
    <mergeCell ref="N13:N14"/>
    <mergeCell ref="O13:O14"/>
    <mergeCell ref="P13:P14"/>
    <mergeCell ref="Q13:Q14"/>
    <mergeCell ref="R15:R16"/>
    <mergeCell ref="S15:S16"/>
    <mergeCell ref="M19:M23"/>
    <mergeCell ref="N19:N23"/>
    <mergeCell ref="O19:O23"/>
    <mergeCell ref="R17:R18"/>
    <mergeCell ref="S17:S18"/>
    <mergeCell ref="M15:M16"/>
    <mergeCell ref="M17:M18"/>
    <mergeCell ref="R19:R23"/>
    <mergeCell ref="S19:S23"/>
    <mergeCell ref="N17:N18"/>
    <mergeCell ref="O17:O18"/>
    <mergeCell ref="P17:P18"/>
    <mergeCell ref="Q19:Q23"/>
    <mergeCell ref="O111:O112"/>
    <mergeCell ref="P111:P112"/>
    <mergeCell ref="S111:S112"/>
  </mergeCells>
  <conditionalFormatting sqref="C130">
    <cfRule type="cellIs" dxfId="7" priority="8" operator="equal">
      <formula>$D$127</formula>
    </cfRule>
  </conditionalFormatting>
  <conditionalFormatting sqref="D138">
    <cfRule type="cellIs" dxfId="6" priority="7" operator="equal">
      <formula>$E$135</formula>
    </cfRule>
  </conditionalFormatting>
  <conditionalFormatting sqref="D139">
    <cfRule type="cellIs" dxfId="5" priority="5" operator="equal">
      <formula>$E$136</formula>
    </cfRule>
    <cfRule type="cellIs" dxfId="4" priority="6" operator="equal">
      <formula>$E$135</formula>
    </cfRule>
  </conditionalFormatting>
  <conditionalFormatting sqref="D140">
    <cfRule type="cellIs" dxfId="3" priority="3" operator="equal">
      <formula>$E$137</formula>
    </cfRule>
    <cfRule type="cellIs" dxfId="2" priority="4" operator="equal">
      <formula>$E$135</formula>
    </cfRule>
  </conditionalFormatting>
  <conditionalFormatting sqref="D141">
    <cfRule type="cellIs" dxfId="1" priority="1" operator="equal">
      <formula>$E$137</formula>
    </cfRule>
    <cfRule type="cellIs" dxfId="0" priority="2" operator="equal">
      <formula>$E$135</formula>
    </cfRule>
  </conditionalFormatting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C926CE-66F2-433F-88A2-ABC4E97E28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-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2024-01-17T15:04:26Z</dcterms:modified>
</cp:coreProperties>
</file>