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2 Febrero 2023\Dto 54-2022\"/>
    </mc:Choice>
  </mc:AlternateContent>
  <bookViews>
    <workbookView xWindow="0" yWindow="0" windowWidth="28800" windowHeight="12225" tabRatio="650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Q117" i="2" l="1"/>
  <c r="M117" i="2"/>
  <c r="I117" i="2"/>
  <c r="D117" i="2"/>
  <c r="C117" i="2"/>
  <c r="S116" i="2"/>
  <c r="S117" i="2" s="1"/>
  <c r="R116" i="2"/>
  <c r="E116" i="2"/>
  <c r="E117" i="2" s="1"/>
  <c r="Q115" i="2"/>
  <c r="P115" i="2"/>
  <c r="P117" i="2" s="1"/>
  <c r="O115" i="2"/>
  <c r="O117" i="2" s="1"/>
  <c r="N115" i="2"/>
  <c r="N117" i="2" s="1"/>
  <c r="M115" i="2"/>
  <c r="L115" i="2"/>
  <c r="K115" i="2"/>
  <c r="K117" i="2" s="1"/>
  <c r="J115" i="2"/>
  <c r="J117" i="2" s="1"/>
  <c r="I115" i="2"/>
  <c r="H115" i="2"/>
  <c r="G115" i="2"/>
  <c r="F115" i="2"/>
  <c r="F117" i="2" s="1"/>
  <c r="D115" i="2"/>
  <c r="C115" i="2"/>
  <c r="S114" i="2"/>
  <c r="R114" i="2"/>
  <c r="E114" i="2"/>
  <c r="R113" i="2"/>
  <c r="S113" i="2" s="1"/>
  <c r="E113" i="2"/>
  <c r="R112" i="2"/>
  <c r="E112" i="2"/>
  <c r="Q111" i="2"/>
  <c r="P111" i="2"/>
  <c r="P118" i="2" s="1"/>
  <c r="O111" i="2"/>
  <c r="N111" i="2"/>
  <c r="M111" i="2"/>
  <c r="L111" i="2"/>
  <c r="L118" i="2" s="1"/>
  <c r="K111" i="2"/>
  <c r="J111" i="2"/>
  <c r="I111" i="2"/>
  <c r="H111" i="2"/>
  <c r="H118" i="2" s="1"/>
  <c r="G111" i="2"/>
  <c r="F111" i="2"/>
  <c r="D111" i="2"/>
  <c r="C111" i="2"/>
  <c r="C118" i="2" s="1"/>
  <c r="R110" i="2"/>
  <c r="E110" i="2"/>
  <c r="S110" i="2" s="1"/>
  <c r="D110" i="2"/>
  <c r="R109" i="2"/>
  <c r="E109" i="2"/>
  <c r="S109" i="2" s="1"/>
  <c r="D109" i="2"/>
  <c r="R108" i="2"/>
  <c r="E108" i="2"/>
  <c r="S108" i="2" s="1"/>
  <c r="D108" i="2"/>
  <c r="R107" i="2"/>
  <c r="E107" i="2"/>
  <c r="S107" i="2" s="1"/>
  <c r="D107" i="2"/>
  <c r="R106" i="2"/>
  <c r="E106" i="2"/>
  <c r="S106" i="2" s="1"/>
  <c r="D106" i="2"/>
  <c r="R105" i="2"/>
  <c r="E105" i="2"/>
  <c r="D105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C103" i="2"/>
  <c r="R102" i="2"/>
  <c r="S102" i="2" s="1"/>
  <c r="E102" i="2"/>
  <c r="D102" i="2"/>
  <c r="R101" i="2"/>
  <c r="S101" i="2" s="1"/>
  <c r="E101" i="2"/>
  <c r="D101" i="2"/>
  <c r="R100" i="2"/>
  <c r="S100" i="2" s="1"/>
  <c r="E100" i="2"/>
  <c r="D100" i="2"/>
  <c r="R99" i="2"/>
  <c r="S99" i="2" s="1"/>
  <c r="E99" i="2"/>
  <c r="D99" i="2"/>
  <c r="R98" i="2"/>
  <c r="D98" i="2"/>
  <c r="E98" i="2" s="1"/>
  <c r="R97" i="2"/>
  <c r="D97" i="2"/>
  <c r="E97" i="2" s="1"/>
  <c r="S97" i="2" s="1"/>
  <c r="R96" i="2"/>
  <c r="S96" i="2" s="1"/>
  <c r="E96" i="2"/>
  <c r="D96" i="2"/>
  <c r="R95" i="2"/>
  <c r="D95" i="2"/>
  <c r="E95" i="2" s="1"/>
  <c r="R94" i="2"/>
  <c r="D94" i="2"/>
  <c r="E94" i="2" s="1"/>
  <c r="S94" i="2" s="1"/>
  <c r="R93" i="2"/>
  <c r="D93" i="2"/>
  <c r="E93" i="2" s="1"/>
  <c r="R92" i="2"/>
  <c r="D92" i="2"/>
  <c r="E92" i="2" s="1"/>
  <c r="S92" i="2" s="1"/>
  <c r="R91" i="2"/>
  <c r="D91" i="2"/>
  <c r="E91" i="2" s="1"/>
  <c r="R90" i="2"/>
  <c r="D90" i="2"/>
  <c r="E90" i="2" s="1"/>
  <c r="S90" i="2" s="1"/>
  <c r="R89" i="2"/>
  <c r="D89" i="2"/>
  <c r="E89" i="2" s="1"/>
  <c r="R88" i="2"/>
  <c r="D88" i="2"/>
  <c r="E88" i="2" s="1"/>
  <c r="S88" i="2" s="1"/>
  <c r="R87" i="2"/>
  <c r="D87" i="2"/>
  <c r="E87" i="2" s="1"/>
  <c r="R86" i="2"/>
  <c r="D86" i="2"/>
  <c r="E86" i="2" s="1"/>
  <c r="S86" i="2" s="1"/>
  <c r="R85" i="2"/>
  <c r="D85" i="2"/>
  <c r="E85" i="2" s="1"/>
  <c r="R84" i="2"/>
  <c r="D84" i="2"/>
  <c r="E84" i="2" s="1"/>
  <c r="S84" i="2" s="1"/>
  <c r="R83" i="2"/>
  <c r="D83" i="2"/>
  <c r="E83" i="2" s="1"/>
  <c r="R82" i="2"/>
  <c r="D82" i="2"/>
  <c r="E82" i="2" s="1"/>
  <c r="S82" i="2" s="1"/>
  <c r="R81" i="2"/>
  <c r="D81" i="2"/>
  <c r="E81" i="2" s="1"/>
  <c r="R80" i="2"/>
  <c r="S80" i="2" s="1"/>
  <c r="E80" i="2"/>
  <c r="R79" i="2"/>
  <c r="E79" i="2"/>
  <c r="S79" i="2" s="1"/>
  <c r="D79" i="2"/>
  <c r="R78" i="2"/>
  <c r="E78" i="2"/>
  <c r="S78" i="2" s="1"/>
  <c r="R77" i="2"/>
  <c r="E77" i="2"/>
  <c r="S77" i="2" s="1"/>
  <c r="S76" i="2"/>
  <c r="R76" i="2"/>
  <c r="E76" i="2"/>
  <c r="R75" i="2"/>
  <c r="S75" i="2" s="1"/>
  <c r="E75" i="2"/>
  <c r="R74" i="2"/>
  <c r="E74" i="2"/>
  <c r="S74" i="2" s="1"/>
  <c r="D74" i="2"/>
  <c r="R73" i="2"/>
  <c r="E73" i="2"/>
  <c r="S73" i="2" s="1"/>
  <c r="D73" i="2"/>
  <c r="R72" i="2"/>
  <c r="E72" i="2"/>
  <c r="S72" i="2" s="1"/>
  <c r="R71" i="2"/>
  <c r="D71" i="2"/>
  <c r="R70" i="2"/>
  <c r="E70" i="2"/>
  <c r="S70" i="2" s="1"/>
  <c r="S69" i="2"/>
  <c r="R69" i="2"/>
  <c r="E69" i="2"/>
  <c r="R68" i="2"/>
  <c r="S68" i="2" s="1"/>
  <c r="E68" i="2"/>
  <c r="R67" i="2"/>
  <c r="E67" i="2"/>
  <c r="S67" i="2" s="1"/>
  <c r="R66" i="2"/>
  <c r="E66" i="2"/>
  <c r="S66" i="2" s="1"/>
  <c r="Q65" i="2"/>
  <c r="P65" i="2"/>
  <c r="O65" i="2"/>
  <c r="N65" i="2"/>
  <c r="M65" i="2"/>
  <c r="L65" i="2"/>
  <c r="K65" i="2"/>
  <c r="J65" i="2"/>
  <c r="I65" i="2"/>
  <c r="H65" i="2"/>
  <c r="G65" i="2"/>
  <c r="F65" i="2"/>
  <c r="C65" i="2"/>
  <c r="R64" i="2"/>
  <c r="D64" i="2"/>
  <c r="E64" i="2" s="1"/>
  <c r="S64" i="2" s="1"/>
  <c r="R63" i="2"/>
  <c r="D63" i="2"/>
  <c r="E63" i="2" s="1"/>
  <c r="S63" i="2" s="1"/>
  <c r="R62" i="2"/>
  <c r="E62" i="2"/>
  <c r="S62" i="2" s="1"/>
  <c r="R61" i="2"/>
  <c r="D61" i="2"/>
  <c r="E61" i="2" s="1"/>
  <c r="S61" i="2" s="1"/>
  <c r="S60" i="2"/>
  <c r="R60" i="2"/>
  <c r="D60" i="2"/>
  <c r="E60" i="2" s="1"/>
  <c r="S59" i="2"/>
  <c r="R59" i="2"/>
  <c r="D59" i="2"/>
  <c r="E59" i="2" s="1"/>
  <c r="R58" i="2"/>
  <c r="D58" i="2"/>
  <c r="E58" i="2" s="1"/>
  <c r="S58" i="2" s="1"/>
  <c r="R57" i="2"/>
  <c r="D57" i="2"/>
  <c r="E57" i="2" s="1"/>
  <c r="S57" i="2" s="1"/>
  <c r="S56" i="2"/>
  <c r="R56" i="2"/>
  <c r="D56" i="2"/>
  <c r="E56" i="2" s="1"/>
  <c r="S55" i="2"/>
  <c r="R55" i="2"/>
  <c r="D55" i="2"/>
  <c r="E55" i="2" s="1"/>
  <c r="R54" i="2"/>
  <c r="D54" i="2"/>
  <c r="E54" i="2" s="1"/>
  <c r="S54" i="2" s="1"/>
  <c r="R53" i="2"/>
  <c r="D53" i="2"/>
  <c r="E53" i="2" s="1"/>
  <c r="S53" i="2" s="1"/>
  <c r="S52" i="2"/>
  <c r="R52" i="2"/>
  <c r="E52" i="2"/>
  <c r="R51" i="2"/>
  <c r="S51" i="2" s="1"/>
  <c r="E51" i="2"/>
  <c r="D51" i="2"/>
  <c r="R50" i="2"/>
  <c r="S50" i="2" s="1"/>
  <c r="E50" i="2"/>
  <c r="D50" i="2"/>
  <c r="R49" i="2"/>
  <c r="S49" i="2" s="1"/>
  <c r="E49" i="2"/>
  <c r="R48" i="2"/>
  <c r="E48" i="2"/>
  <c r="S48" i="2" s="1"/>
  <c r="D48" i="2"/>
  <c r="R47" i="2"/>
  <c r="E47" i="2"/>
  <c r="S47" i="2" s="1"/>
  <c r="D47" i="2"/>
  <c r="R46" i="2"/>
  <c r="E46" i="2"/>
  <c r="S46" i="2" s="1"/>
  <c r="D46" i="2"/>
  <c r="R45" i="2"/>
  <c r="E45" i="2"/>
  <c r="S45" i="2" s="1"/>
  <c r="R44" i="2"/>
  <c r="D44" i="2"/>
  <c r="E44" i="2" s="1"/>
  <c r="S44" i="2" s="1"/>
  <c r="R43" i="2"/>
  <c r="D43" i="2"/>
  <c r="E43" i="2" s="1"/>
  <c r="S43" i="2" s="1"/>
  <c r="R42" i="2"/>
  <c r="D42" i="2"/>
  <c r="E42" i="2" s="1"/>
  <c r="S42" i="2" s="1"/>
  <c r="R41" i="2"/>
  <c r="D41" i="2"/>
  <c r="E41" i="2" s="1"/>
  <c r="S41" i="2" s="1"/>
  <c r="R40" i="2"/>
  <c r="D40" i="2"/>
  <c r="E40" i="2" s="1"/>
  <c r="S40" i="2" s="1"/>
  <c r="R39" i="2"/>
  <c r="D39" i="2"/>
  <c r="E39" i="2" s="1"/>
  <c r="S39" i="2" s="1"/>
  <c r="R38" i="2"/>
  <c r="D38" i="2"/>
  <c r="E38" i="2" s="1"/>
  <c r="S38" i="2" s="1"/>
  <c r="R37" i="2"/>
  <c r="D37" i="2"/>
  <c r="E37" i="2" s="1"/>
  <c r="S37" i="2" s="1"/>
  <c r="R36" i="2"/>
  <c r="D36" i="2"/>
  <c r="Q35" i="2"/>
  <c r="P35" i="2"/>
  <c r="O35" i="2"/>
  <c r="N35" i="2"/>
  <c r="M35" i="2"/>
  <c r="L35" i="2"/>
  <c r="K35" i="2"/>
  <c r="J35" i="2"/>
  <c r="I35" i="2"/>
  <c r="H35" i="2"/>
  <c r="G35" i="2"/>
  <c r="F35" i="2"/>
  <c r="R35" i="2" s="1"/>
  <c r="D35" i="2"/>
  <c r="C35" i="2"/>
  <c r="R34" i="2"/>
  <c r="E34" i="2"/>
  <c r="S34" i="2" s="1"/>
  <c r="D34" i="2"/>
  <c r="R33" i="2"/>
  <c r="E33" i="2"/>
  <c r="S33" i="2" s="1"/>
  <c r="D33" i="2"/>
  <c r="R32" i="2"/>
  <c r="E32" i="2"/>
  <c r="S32" i="2" s="1"/>
  <c r="D32" i="2"/>
  <c r="R31" i="2"/>
  <c r="E31" i="2"/>
  <c r="S31" i="2" s="1"/>
  <c r="D31" i="2"/>
  <c r="R30" i="2"/>
  <c r="E30" i="2"/>
  <c r="S30" i="2" s="1"/>
  <c r="D30" i="2"/>
  <c r="R29" i="2"/>
  <c r="E29" i="2"/>
  <c r="S29" i="2" s="1"/>
  <c r="D29" i="2"/>
  <c r="R28" i="2"/>
  <c r="E28" i="2"/>
  <c r="S28" i="2" s="1"/>
  <c r="D28" i="2"/>
  <c r="R27" i="2"/>
  <c r="E27" i="2"/>
  <c r="S27" i="2" s="1"/>
  <c r="D27" i="2"/>
  <c r="R26" i="2"/>
  <c r="E26" i="2"/>
  <c r="S26" i="2" s="1"/>
  <c r="D26" i="2"/>
  <c r="R25" i="2"/>
  <c r="E25" i="2"/>
  <c r="S25" i="2" s="1"/>
  <c r="D25" i="2"/>
  <c r="R24" i="2"/>
  <c r="E24" i="2"/>
  <c r="S24" i="2" s="1"/>
  <c r="D24" i="2"/>
  <c r="R23" i="2"/>
  <c r="E23" i="2"/>
  <c r="S23" i="2" s="1"/>
  <c r="D23" i="2"/>
  <c r="R22" i="2"/>
  <c r="E22" i="2"/>
  <c r="S22" i="2" s="1"/>
  <c r="D22" i="2"/>
  <c r="R21" i="2"/>
  <c r="E21" i="2"/>
  <c r="S21" i="2" s="1"/>
  <c r="D21" i="2"/>
  <c r="R20" i="2"/>
  <c r="E20" i="2"/>
  <c r="S20" i="2" s="1"/>
  <c r="D20" i="2"/>
  <c r="R19" i="2"/>
  <c r="E19" i="2"/>
  <c r="S19" i="2" s="1"/>
  <c r="D19" i="2"/>
  <c r="R18" i="2"/>
  <c r="E18" i="2"/>
  <c r="D18" i="2"/>
  <c r="I118" i="2" l="1"/>
  <c r="M118" i="2"/>
  <c r="S98" i="2"/>
  <c r="R103" i="2"/>
  <c r="F118" i="2"/>
  <c r="J118" i="2"/>
  <c r="N118" i="2"/>
  <c r="E115" i="2"/>
  <c r="S112" i="2"/>
  <c r="S115" i="2" s="1"/>
  <c r="E35" i="2"/>
  <c r="S18" i="2"/>
  <c r="S35" i="2" s="1"/>
  <c r="D65" i="2"/>
  <c r="E36" i="2"/>
  <c r="R65" i="2"/>
  <c r="D103" i="2"/>
  <c r="D118" i="2" s="1"/>
  <c r="E71" i="2"/>
  <c r="S81" i="2"/>
  <c r="S83" i="2"/>
  <c r="S85" i="2"/>
  <c r="S87" i="2"/>
  <c r="S89" i="2"/>
  <c r="S91" i="2"/>
  <c r="S93" i="2"/>
  <c r="S95" i="2"/>
  <c r="E111" i="2"/>
  <c r="S105" i="2"/>
  <c r="S111" i="2" s="1"/>
  <c r="G118" i="2"/>
  <c r="K118" i="2"/>
  <c r="O118" i="2"/>
  <c r="R117" i="2"/>
  <c r="R115" i="2"/>
  <c r="Q118" i="2"/>
  <c r="R111" i="2"/>
  <c r="S36" i="2" l="1"/>
  <c r="S65" i="2" s="1"/>
  <c r="E65" i="2"/>
  <c r="S71" i="2"/>
  <c r="S103" i="2" s="1"/>
  <c r="S118" i="2" s="1"/>
  <c r="E103" i="2"/>
  <c r="E118" i="2" s="1"/>
  <c r="R118" i="2"/>
</calcChain>
</file>

<file path=xl/sharedStrings.xml><?xml version="1.0" encoding="utf-8"?>
<sst xmlns="http://schemas.openxmlformats.org/spreadsheetml/2006/main" count="206" uniqueCount="206">
  <si>
    <t>INSTITUTO NACIONAL DE COMERCIALIZACIÓN AGRÍCOLA  - INDECA -</t>
  </si>
  <si>
    <t>DIRECCIÓN QUE ACTUALIZA : FINANCIERA</t>
  </si>
  <si>
    <t>UNIDAD: PRESUPUESTO</t>
  </si>
  <si>
    <t>RESPONSABLE: LETICIA ANDREINA JUÁREZ SANTIZO</t>
  </si>
  <si>
    <t>EJECUCION PRESUPUESTARIA POR RENGLON DE GASTOS</t>
  </si>
  <si>
    <t>RENGLON</t>
  </si>
  <si>
    <t>DESCRIPCION</t>
  </si>
  <si>
    <t>ASIGNADO</t>
  </si>
  <si>
    <t xml:space="preserve">MODIFICACION 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</si>
  <si>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</si>
  <si>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</si>
  <si>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</si>
  <si>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</si>
  <si>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</si>
  <si>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</si>
  <si>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</si>
  <si>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</si>
  <si>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</si>
  <si>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</si>
  <si>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</si>
  <si>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</si>
  <si>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</si>
  <si>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</si>
  <si>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</si>
  <si>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</si>
  <si>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</si>
  <si>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</si>
  <si>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</si>
  <si>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</si>
  <si>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</si>
  <si>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</si>
  <si>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</si>
  <si>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</si>
  <si>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</si>
  <si>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029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</si>
  <si>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</si>
  <si>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</si>
  <si>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</si>
  <si>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</si>
  <si>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</si>
  <si>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</si>
  <si>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</si>
  <si>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</si>
  <si>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</si>
  <si>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</si>
  <si>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</si>
  <si>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055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</si>
  <si>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</si>
  <si>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</si>
  <si>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</si>
  <si>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</si>
  <si>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</si>
  <si>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</si>
  <si>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</si>
  <si>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</si>
  <si>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</si>
  <si>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</si>
  <si>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</si>
  <si>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</si>
  <si>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</si>
  <si>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</si>
  <si>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</si>
  <si>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</si>
  <si>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</si>
  <si>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</si>
  <si>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</si>
  <si>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</si>
  <si>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</si>
  <si>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</si>
  <si>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</si>
  <si>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</si>
  <si>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</si>
  <si>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</si>
  <si>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</si>
  <si>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</si>
  <si>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</si>
  <si>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</si>
  <si>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</si>
  <si>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</si>
  <si>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</si>
  <si>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</si>
  <si>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</si>
  <si>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</si>
  <si>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</si>
  <si>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</si>
  <si>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</si>
  <si>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</si>
  <si>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</si>
  <si>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</si>
  <si>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</si>
  <si>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</si>
  <si>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</si>
  <si>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</si>
  <si>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</si>
  <si>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</si>
  <si>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</si>
  <si>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</si>
  <si>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</si>
  <si>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</si>
  <si>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</si>
  <si>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</si>
  <si>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</si>
  <si>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</si>
  <si>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</si>
  <si>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</si>
  <si>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</si>
  <si>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</si>
  <si>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</si>
  <si>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</si>
  <si>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</si>
  <si>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</si>
  <si>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</si>
  <si>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</si>
  <si>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</si>
  <si>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</si>
  <si>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</si>
  <si>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</si>
  <si>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</si>
  <si>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</si>
  <si>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</si>
  <si>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</si>
  <si>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</si>
  <si>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</si>
  <si>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</si>
  <si>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</si>
  <si>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</si>
  <si>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</si>
  <si>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</si>
  <si>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</si>
  <si>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</si>
  <si>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</si>
  <si>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</si>
  <si>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</si>
  <si>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</si>
  <si>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</si>
  <si>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</si>
  <si>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</si>
  <si>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</si>
  <si>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</si>
  <si>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</si>
  <si>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</si>
  <si>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</si>
  <si>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</si>
  <si>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</si>
  <si>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</si>
  <si>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</si>
  <si>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</si>
  <si>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</si>
  <si>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</si>
  <si>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</si>
  <si>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</si>
  <si>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</si>
  <si>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</si>
  <si>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</si>
  <si>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</si>
  <si>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</si>
  <si>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</si>
  <si>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</si>
  <si>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</si>
  <si>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</si>
  <si>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</si>
  <si>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</si>
  <si>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</si>
  <si>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</si>
  <si>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</si>
  <si>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</si>
  <si>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</si>
  <si>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</si>
  <si>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</si>
  <si>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</si>
  <si>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</si>
  <si>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</si>
  <si>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</si>
  <si>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</si>
  <si>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</si>
  <si>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</si>
  <si>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</si>
  <si>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</si>
  <si>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</si>
  <si>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</si>
  <si>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</si>
  <si>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</si>
  <si>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</si>
  <si>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</si>
  <si>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INDEMINIZACIONES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</si>
  <si>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</si>
  <si>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</si>
  <si>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</si>
  <si>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</si>
  <si>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</si>
  <si>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SENTENCIAS JUDICIALES</t>
  </si>
  <si>
    <t>GRUPO "900"</t>
  </si>
  <si>
    <t>TOTAL</t>
  </si>
  <si>
    <t>Elaborado por: Licda. Leticia Andreína Juárez Santizo</t>
  </si>
  <si>
    <t>Encargada de Presupuesto</t>
  </si>
  <si>
    <t>FECHA DE ACTUALIZACIÓN:  09//02/2023</t>
  </si>
  <si>
    <t>EJERCICIO 2,023</t>
  </si>
  <si>
    <t xml:space="preserve">                                                                                                   Vo. Bo. Lic. MA. Carlos Antonio Ramírez Peralta</t>
  </si>
  <si>
    <t xml:space="preserve">                                                                   Director Financiero</t>
  </si>
  <si>
    <t>MES: FEBRERO 2023</t>
  </si>
  <si>
    <t>DEL 01 DE ENERO AL 03 DE MARZO DE 2023</t>
  </si>
  <si>
    <t>SERVICIOS DE INGENIERIA, ARQUITECTURA Y SUPERVISIÓN DE OBRAS</t>
  </si>
  <si>
    <t>UTILES DE DEPORTIVOS Y RECREATIVOS</t>
  </si>
  <si>
    <t>UTILES MENORES, SUMINISTROS E INSTRUMENTAL</t>
  </si>
  <si>
    <t>BASE LEGAL:  ARTICULO 20</t>
  </si>
  <si>
    <t>LEY DE ACCESO A LA INFORMACIÓN PÚBLICA - DECRETO 54-2022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</si>
</sst>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49" fontId="1" fillId="0" borderId="4" xfId="5" applyNumberFormat="1" applyFont="1" applyFill="1" applyBorder="1" applyAlignment="1">
      <alignment horizontal="center"/>
    </xf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0" fontId="10" fillId="0" borderId="0" xfId="5" applyFont="1" applyFill="1" applyBorder="1" applyAlignment="1">
      <alignment horizontal="center"/>
    </xf>
    <xf numFmtId="4" fontId="4" fillId="0" borderId="5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8" fillId="0" borderId="0" xfId="5" applyFont="1" applyFill="1" applyBorder="1" applyAlignment="1"/>
    <xf numFmtId="0" fontId="2" fillId="0" borderId="0" xfId="5" applyFont="1" applyFill="1" applyAlignment="1">
      <alignment horizontal="center"/>
    </xf>
    <xf numFmtId="4" fontId="2" fillId="0" borderId="0" xfId="5" applyNumberFormat="1" applyFont="1" applyFill="1" applyAlignment="1"/>
    <xf numFmtId="4" fontId="1" fillId="0" borderId="0" xfId="5" applyNumberFormat="1" applyFont="1" applyFill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0" xfId="5" applyFont="1" applyFill="1" applyAlignment="1">
      <alignment horizontal="center"/>
    </xf>
    <xf numFmtId="0" fontId="5" fillId="0" borderId="0" xfId="5" applyFont="1" applyFill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1" fillId="0" borderId="0" xfId="5" applyFont="1" applyFill="1" applyBorder="1" applyAlignment="1">
      <alignment wrapText="1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alderon/Documents/MIS%20DOCUMENTOS%202023%20-%20ADMIN7/Informaci&#243;n%20P&#250;blica%202023/Publicaciones%202023/2%20Febrero%202023/FINANCIERO/PRESUPUESTO/EJECUCION%20PRESUPUESTARIA%2001%20ENERO%20AL%2003%20DE%20MARZO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"/>
      <sheetName val="Hoja1"/>
    </sheetNames>
    <sheetDataSet>
      <sheetData sheetId="0"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-57000</v>
          </cell>
        </row>
        <row r="27">
          <cell r="E27"/>
        </row>
        <row r="28">
          <cell r="E28">
            <v>-40000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5000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-50000</v>
          </cell>
        </row>
        <row r="36">
          <cell r="E36">
            <v>0</v>
          </cell>
        </row>
        <row r="37">
          <cell r="E37">
            <v>15000</v>
          </cell>
        </row>
        <row r="40">
          <cell r="E40">
            <v>-200000</v>
          </cell>
        </row>
        <row r="41">
          <cell r="E41">
            <v>-190000</v>
          </cell>
        </row>
        <row r="42">
          <cell r="E42">
            <v>-50000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-65000</v>
          </cell>
        </row>
        <row r="46">
          <cell r="E46">
            <v>0</v>
          </cell>
        </row>
        <row r="47">
          <cell r="E47">
            <v>-10000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140000</v>
          </cell>
        </row>
        <row r="53">
          <cell r="E53">
            <v>0</v>
          </cell>
        </row>
        <row r="54">
          <cell r="E54">
            <v>-35000</v>
          </cell>
        </row>
        <row r="55">
          <cell r="E55">
            <v>30000</v>
          </cell>
        </row>
        <row r="57">
          <cell r="E57">
            <v>150000</v>
          </cell>
        </row>
        <row r="59">
          <cell r="E59">
            <v>-90000</v>
          </cell>
        </row>
        <row r="62">
          <cell r="E62">
            <v>-40000</v>
          </cell>
        </row>
        <row r="64">
          <cell r="E64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-10000</v>
          </cell>
        </row>
        <row r="72">
          <cell r="E72">
            <v>0</v>
          </cell>
        </row>
        <row r="74">
          <cell r="E74">
            <v>10000</v>
          </cell>
        </row>
        <row r="77">
          <cell r="E77">
            <v>0</v>
          </cell>
        </row>
        <row r="83">
          <cell r="E83">
            <v>0</v>
          </cell>
        </row>
        <row r="85">
          <cell r="E85">
            <v>0</v>
          </cell>
        </row>
        <row r="86">
          <cell r="E86">
            <v>0</v>
          </cell>
        </row>
        <row r="91">
          <cell r="E91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5000</v>
          </cell>
        </row>
        <row r="98">
          <cell r="E98">
            <v>10000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10000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200000</v>
          </cell>
        </row>
        <row r="106">
          <cell r="E106">
            <v>0</v>
          </cell>
        </row>
        <row r="107">
          <cell r="E107">
            <v>50000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57000</v>
          </cell>
        </row>
        <row r="114">
          <cell r="E114"/>
        </row>
        <row r="115">
          <cell r="E115">
            <v>0</v>
          </cell>
        </row>
        <row r="116">
          <cell r="E116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30"/>
  <sheetViews>
    <sheetView showGridLines="0" tabSelected="1" showOutlineSymbols="0" zoomScaleNormal="100" workbookViewId="0">
      <selection activeCell="J6" sqref="J6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8" width="12.7109375" style="3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12"/>
      <c r="S2" s="10"/>
      <c r="T2" s="10"/>
      <c r="U2" s="10"/>
      <c r="V2" s="10"/>
    </row>
    <row r="3" spans="1:22" s="5" customFormat="1" ht="15.75" x14ac:dyDescent="0.25">
      <c r="A3" s="11"/>
      <c r="B3" s="67" t="s">
        <v>205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2"/>
      <c r="S3" s="10"/>
      <c r="T3" s="10"/>
      <c r="U3" s="10"/>
      <c r="V3" s="10"/>
    </row>
    <row r="4" spans="1:22" s="5" customFormat="1" ht="15" x14ac:dyDescent="0.25">
      <c r="A4" s="11"/>
      <c r="B4" s="68" t="s">
        <v>199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195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204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x14ac:dyDescent="0.2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2.75" customHeight="1" thickBot="1" x14ac:dyDescent="0.25"/>
    <row r="13" spans="1:22" ht="18" x14ac:dyDescent="0.25">
      <c r="A13" s="59" t="s">
        <v>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10"/>
      <c r="U13" s="10"/>
      <c r="V13" s="10"/>
    </row>
    <row r="14" spans="1:22" ht="18" x14ac:dyDescent="0.25">
      <c r="A14" s="62" t="s">
        <v>196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4"/>
      <c r="T14" s="10"/>
      <c r="U14" s="10"/>
      <c r="V14" s="10"/>
    </row>
    <row r="15" spans="1:22" ht="12.75" customHeight="1" x14ac:dyDescent="0.25">
      <c r="A15" s="69" t="s">
        <v>200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1"/>
      <c r="T15" s="55"/>
      <c r="U15" s="10"/>
      <c r="V15" s="10"/>
    </row>
    <row r="16" spans="1:22" ht="12.75" customHeight="1" x14ac:dyDescent="0.2">
      <c r="A16" s="11"/>
      <c r="B16" s="15"/>
      <c r="C16" s="22"/>
      <c r="D16" s="22"/>
      <c r="E16" s="23"/>
      <c r="F16" s="24"/>
      <c r="G16" s="22"/>
      <c r="H16" s="23"/>
      <c r="I16" s="24"/>
      <c r="J16" s="24"/>
      <c r="K16" s="23"/>
      <c r="L16" s="23"/>
      <c r="M16" s="23"/>
      <c r="N16" s="23"/>
      <c r="O16" s="24"/>
      <c r="P16" s="22"/>
      <c r="Q16" s="22"/>
      <c r="R16" s="24"/>
      <c r="S16" s="25"/>
      <c r="T16" s="56"/>
      <c r="U16" s="10"/>
      <c r="V16" s="57"/>
    </row>
    <row r="17" spans="1:22" ht="12.75" customHeight="1" x14ac:dyDescent="0.2">
      <c r="A17" s="26" t="s">
        <v>5</v>
      </c>
      <c r="B17" s="14" t="s">
        <v>6</v>
      </c>
      <c r="C17" s="27" t="s">
        <v>7</v>
      </c>
      <c r="D17" s="27" t="s">
        <v>8</v>
      </c>
      <c r="E17" s="28" t="s">
        <v>9</v>
      </c>
      <c r="F17" s="28" t="s">
        <v>10</v>
      </c>
      <c r="G17" s="28" t="s">
        <v>11</v>
      </c>
      <c r="H17" s="27" t="s">
        <v>12</v>
      </c>
      <c r="I17" s="28" t="s">
        <v>13</v>
      </c>
      <c r="J17" s="28" t="s">
        <v>14</v>
      </c>
      <c r="K17" s="27" t="s">
        <v>15</v>
      </c>
      <c r="L17" s="28" t="s">
        <v>16</v>
      </c>
      <c r="M17" s="28" t="s">
        <v>17</v>
      </c>
      <c r="N17" s="28" t="s">
        <v>18</v>
      </c>
      <c r="O17" s="28" t="s">
        <v>19</v>
      </c>
      <c r="P17" s="29" t="s">
        <v>20</v>
      </c>
      <c r="Q17" s="14" t="s">
        <v>21</v>
      </c>
      <c r="R17" s="28" t="s">
        <v>22</v>
      </c>
      <c r="S17" s="30" t="s">
        <v>23</v>
      </c>
      <c r="T17" s="54"/>
      <c r="U17" s="53"/>
      <c r="V17" s="52"/>
    </row>
    <row r="18" spans="1:22" ht="12.75" customHeight="1" x14ac:dyDescent="0.2">
      <c r="A18" s="31" t="s">
        <v>24</v>
      </c>
      <c r="B18" s="32" t="s">
        <v>25</v>
      </c>
      <c r="C18" s="33">
        <v>3105060</v>
      </c>
      <c r="D18" s="33">
        <f>+'[1]EGRESOS DETALLADOS-4'!E21</f>
        <v>0</v>
      </c>
      <c r="E18" s="33">
        <f>+C18+D18</f>
        <v>3105060</v>
      </c>
      <c r="F18" s="34">
        <v>253172</v>
      </c>
      <c r="G18" s="34">
        <v>253382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f t="shared" ref="R18:R50" si="0">SUM(F18:Q18)</f>
        <v>506554</v>
      </c>
      <c r="S18" s="35">
        <f t="shared" ref="S18:S34" si="1">+E18-R18</f>
        <v>2598506</v>
      </c>
      <c r="T18" s="58"/>
      <c r="U18" s="53"/>
      <c r="V18" s="52"/>
    </row>
    <row r="19" spans="1:22" ht="12.75" customHeight="1" x14ac:dyDescent="0.2">
      <c r="A19" s="31" t="s">
        <v>26</v>
      </c>
      <c r="B19" s="32" t="s">
        <v>27</v>
      </c>
      <c r="C19" s="33">
        <v>1290000</v>
      </c>
      <c r="D19" s="33">
        <f>+'[1]EGRESOS DETALLADOS-4'!E22</f>
        <v>0</v>
      </c>
      <c r="E19" s="33">
        <f t="shared" ref="E19:E34" si="2">+C19+D19</f>
        <v>1290000</v>
      </c>
      <c r="F19" s="34">
        <v>100322.58</v>
      </c>
      <c r="G19" s="34">
        <v>100500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f t="shared" si="0"/>
        <v>200822.58000000002</v>
      </c>
      <c r="S19" s="35">
        <f t="shared" si="1"/>
        <v>1089177.42</v>
      </c>
      <c r="T19" s="58"/>
      <c r="U19" s="53"/>
      <c r="V19" s="52"/>
    </row>
    <row r="20" spans="1:22" ht="12.75" customHeight="1" x14ac:dyDescent="0.2">
      <c r="A20" s="31" t="s">
        <v>28</v>
      </c>
      <c r="B20" s="32" t="s">
        <v>29</v>
      </c>
      <c r="C20" s="33">
        <v>10470</v>
      </c>
      <c r="D20" s="33">
        <f>+'[1]EGRESOS DETALLADOS-4'!E23</f>
        <v>0</v>
      </c>
      <c r="E20" s="33">
        <f t="shared" si="2"/>
        <v>10470</v>
      </c>
      <c r="F20" s="34">
        <v>485</v>
      </c>
      <c r="G20" s="34">
        <v>485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f t="shared" si="0"/>
        <v>970</v>
      </c>
      <c r="S20" s="35">
        <f t="shared" si="1"/>
        <v>9500</v>
      </c>
      <c r="T20" s="58"/>
      <c r="U20" s="53"/>
      <c r="V20" s="52"/>
    </row>
    <row r="21" spans="1:22" ht="12.75" customHeight="1" x14ac:dyDescent="0.2">
      <c r="A21" s="31" t="s">
        <v>30</v>
      </c>
      <c r="B21" s="32" t="s">
        <v>31</v>
      </c>
      <c r="C21" s="33">
        <v>58500</v>
      </c>
      <c r="D21" s="33">
        <f>+'[1]EGRESOS DETALLADOS-4'!E24</f>
        <v>0</v>
      </c>
      <c r="E21" s="33">
        <f t="shared" si="2"/>
        <v>58500</v>
      </c>
      <c r="F21" s="34">
        <v>3000</v>
      </c>
      <c r="G21" s="34">
        <v>3000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f t="shared" si="0"/>
        <v>6000</v>
      </c>
      <c r="S21" s="35">
        <f t="shared" si="1"/>
        <v>52500</v>
      </c>
      <c r="T21" s="58"/>
      <c r="U21" s="53"/>
      <c r="V21" s="52"/>
    </row>
    <row r="22" spans="1:22" ht="12.75" customHeight="1" x14ac:dyDescent="0.2">
      <c r="A22" s="31" t="s">
        <v>32</v>
      </c>
      <c r="B22" s="32" t="s">
        <v>33</v>
      </c>
      <c r="C22" s="33">
        <v>1488000</v>
      </c>
      <c r="D22" s="33">
        <f>+'[1]EGRESOS DETALLADOS-4'!E25</f>
        <v>0</v>
      </c>
      <c r="E22" s="33">
        <f t="shared" si="2"/>
        <v>1488000</v>
      </c>
      <c r="F22" s="34">
        <v>121532.26</v>
      </c>
      <c r="G22" s="34">
        <v>121750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f t="shared" si="0"/>
        <v>243282.26</v>
      </c>
      <c r="S22" s="35">
        <f t="shared" si="1"/>
        <v>1244717.74</v>
      </c>
      <c r="T22" s="58"/>
      <c r="U22" s="53"/>
      <c r="V22" s="52"/>
    </row>
    <row r="23" spans="1:22" ht="12.75" customHeight="1" x14ac:dyDescent="0.2">
      <c r="A23" s="36" t="s">
        <v>34</v>
      </c>
      <c r="B23" s="37" t="s">
        <v>35</v>
      </c>
      <c r="C23" s="33">
        <v>744000</v>
      </c>
      <c r="D23" s="33">
        <f>+'[1]EGRESOS DETALLADOS-4'!E26</f>
        <v>-57000</v>
      </c>
      <c r="E23" s="33">
        <f t="shared" si="2"/>
        <v>687000</v>
      </c>
      <c r="F23" s="34">
        <v>20000</v>
      </c>
      <c r="G23" s="34">
        <v>22732.14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f t="shared" si="0"/>
        <v>42732.14</v>
      </c>
      <c r="S23" s="35">
        <f t="shared" si="1"/>
        <v>644267.86</v>
      </c>
      <c r="T23" s="58"/>
      <c r="U23" s="53"/>
      <c r="V23" s="52"/>
    </row>
    <row r="24" spans="1:22" ht="12.75" customHeight="1" x14ac:dyDescent="0.2">
      <c r="A24" s="31" t="s">
        <v>36</v>
      </c>
      <c r="B24" s="32" t="s">
        <v>37</v>
      </c>
      <c r="C24" s="33">
        <v>484032</v>
      </c>
      <c r="D24" s="33">
        <f>+'[1]EGRESOS DETALLADOS-4'!E27</f>
        <v>0</v>
      </c>
      <c r="E24" s="33">
        <f t="shared" si="2"/>
        <v>484032</v>
      </c>
      <c r="F24" s="34">
        <v>38896.01</v>
      </c>
      <c r="G24" s="34">
        <v>35131.879999999997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f t="shared" si="0"/>
        <v>74027.89</v>
      </c>
      <c r="S24" s="35">
        <f t="shared" si="1"/>
        <v>410004.11</v>
      </c>
      <c r="T24" s="58"/>
      <c r="U24" s="53"/>
      <c r="V24" s="52"/>
    </row>
    <row r="25" spans="1:22" ht="12.75" customHeight="1" x14ac:dyDescent="0.2">
      <c r="A25" s="31" t="s">
        <v>38</v>
      </c>
      <c r="B25" s="32" t="s">
        <v>39</v>
      </c>
      <c r="C25" s="33">
        <v>10800</v>
      </c>
      <c r="D25" s="33">
        <f>+'[1]EGRESOS DETALLADOS-4'!E28</f>
        <v>-40000</v>
      </c>
      <c r="E25" s="33">
        <f t="shared" si="2"/>
        <v>-29200</v>
      </c>
      <c r="F25" s="34">
        <v>505</v>
      </c>
      <c r="G25" s="34">
        <v>590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f t="shared" si="0"/>
        <v>1095</v>
      </c>
      <c r="S25" s="35">
        <f t="shared" si="1"/>
        <v>-30295</v>
      </c>
      <c r="T25" s="58"/>
      <c r="U25" s="53"/>
      <c r="V25" s="52"/>
    </row>
    <row r="26" spans="1:22" ht="12.75" customHeight="1" x14ac:dyDescent="0.2">
      <c r="A26" s="31" t="s">
        <v>40</v>
      </c>
      <c r="B26" s="32" t="s">
        <v>41</v>
      </c>
      <c r="C26" s="33">
        <v>229888</v>
      </c>
      <c r="D26" s="33">
        <f>+'[1]EGRESOS DETALLADOS-4'!E29</f>
        <v>0</v>
      </c>
      <c r="E26" s="33">
        <f t="shared" si="2"/>
        <v>229888</v>
      </c>
      <c r="F26" s="34">
        <v>18049.22</v>
      </c>
      <c r="G26" s="34">
        <v>18049.22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f t="shared" si="0"/>
        <v>36098.44</v>
      </c>
      <c r="S26" s="35">
        <f t="shared" si="1"/>
        <v>193789.56</v>
      </c>
      <c r="T26" s="58"/>
      <c r="U26" s="53"/>
      <c r="V26" s="52"/>
    </row>
    <row r="27" spans="1:22" ht="12.75" customHeight="1" x14ac:dyDescent="0.2">
      <c r="A27" s="36" t="s">
        <v>42</v>
      </c>
      <c r="B27" s="32" t="s">
        <v>43</v>
      </c>
      <c r="C27" s="33">
        <v>40000</v>
      </c>
      <c r="D27" s="33">
        <f>+'[1]EGRESOS DETALLADOS-4'!E30</f>
        <v>0</v>
      </c>
      <c r="E27" s="33">
        <f t="shared" si="2"/>
        <v>40000</v>
      </c>
      <c r="F27" s="34">
        <v>672.2</v>
      </c>
      <c r="G27" s="34">
        <v>209.11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881.31000000000006</v>
      </c>
      <c r="S27" s="35">
        <f t="shared" si="1"/>
        <v>39118.69</v>
      </c>
      <c r="T27" s="58"/>
      <c r="U27" s="53"/>
      <c r="V27" s="52"/>
    </row>
    <row r="28" spans="1:22" ht="12.75" customHeight="1" x14ac:dyDescent="0.2">
      <c r="A28" s="31" t="s">
        <v>44</v>
      </c>
      <c r="B28" s="32" t="s">
        <v>45</v>
      </c>
      <c r="C28" s="38">
        <v>685318</v>
      </c>
      <c r="D28" s="33">
        <f>+'[1]EGRESOS DETALLADOS-4'!E31</f>
        <v>0</v>
      </c>
      <c r="E28" s="33">
        <f t="shared" si="2"/>
        <v>685318</v>
      </c>
      <c r="F28" s="34">
        <v>55398.03</v>
      </c>
      <c r="G28" s="34">
        <v>55084.93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f t="shared" si="0"/>
        <v>110482.95999999999</v>
      </c>
      <c r="S28" s="35">
        <f t="shared" si="1"/>
        <v>574835.04</v>
      </c>
      <c r="T28" s="58"/>
      <c r="U28" s="53"/>
      <c r="V28" s="52"/>
    </row>
    <row r="29" spans="1:22" ht="12.75" customHeight="1" x14ac:dyDescent="0.2">
      <c r="A29" s="36" t="s">
        <v>46</v>
      </c>
      <c r="B29" s="37" t="s">
        <v>47</v>
      </c>
      <c r="C29" s="38">
        <v>18000</v>
      </c>
      <c r="D29" s="33">
        <f>+'[1]EGRESOS DETALLADOS-4'!E32</f>
        <v>5000</v>
      </c>
      <c r="E29" s="33">
        <f t="shared" si="2"/>
        <v>23000</v>
      </c>
      <c r="F29" s="34">
        <v>1021</v>
      </c>
      <c r="G29" s="34">
        <v>1021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f t="shared" si="0"/>
        <v>2042</v>
      </c>
      <c r="S29" s="35">
        <f t="shared" si="1"/>
        <v>20958</v>
      </c>
      <c r="T29" s="58"/>
      <c r="U29" s="53"/>
      <c r="V29" s="52"/>
    </row>
    <row r="30" spans="1:22" ht="12.75" customHeight="1" x14ac:dyDescent="0.2">
      <c r="A30" s="31" t="s">
        <v>48</v>
      </c>
      <c r="B30" s="32" t="s">
        <v>49</v>
      </c>
      <c r="C30" s="38">
        <v>14400</v>
      </c>
      <c r="D30" s="33">
        <f>+'[1]EGRESOS DETALLADOS-4'!E33</f>
        <v>0</v>
      </c>
      <c r="E30" s="33">
        <f t="shared" si="2"/>
        <v>14400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f t="shared" si="0"/>
        <v>0</v>
      </c>
      <c r="S30" s="35">
        <f t="shared" si="1"/>
        <v>14400</v>
      </c>
      <c r="T30" s="58"/>
      <c r="U30" s="53"/>
      <c r="V30" s="52"/>
    </row>
    <row r="31" spans="1:22" ht="12.75" customHeight="1" x14ac:dyDescent="0.2">
      <c r="A31" s="31" t="s">
        <v>50</v>
      </c>
      <c r="B31" s="32" t="s">
        <v>51</v>
      </c>
      <c r="C31" s="38">
        <v>72000</v>
      </c>
      <c r="D31" s="33">
        <f>+'[1]EGRESOS DETALLADOS-4'!E34</f>
        <v>0</v>
      </c>
      <c r="E31" s="33">
        <f t="shared" si="2"/>
        <v>72000</v>
      </c>
      <c r="F31" s="34">
        <v>6000</v>
      </c>
      <c r="G31" s="34">
        <v>6000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f t="shared" si="0"/>
        <v>12000</v>
      </c>
      <c r="S31" s="35">
        <f t="shared" si="1"/>
        <v>60000</v>
      </c>
      <c r="T31" s="58"/>
      <c r="U31" s="53"/>
      <c r="V31" s="52"/>
    </row>
    <row r="32" spans="1:22" ht="12.75" customHeight="1" x14ac:dyDescent="0.2">
      <c r="A32" s="31" t="s">
        <v>52</v>
      </c>
      <c r="B32" s="32" t="s">
        <v>53</v>
      </c>
      <c r="C32" s="38">
        <v>531466</v>
      </c>
      <c r="D32" s="33">
        <f>+'[1]EGRESOS DETALLADOS-4'!E35</f>
        <v>-50000</v>
      </c>
      <c r="E32" s="33">
        <f t="shared" si="2"/>
        <v>481466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f t="shared" si="0"/>
        <v>0</v>
      </c>
      <c r="S32" s="35">
        <f t="shared" si="1"/>
        <v>481466</v>
      </c>
      <c r="T32" s="58"/>
      <c r="U32" s="53"/>
      <c r="V32" s="52"/>
    </row>
    <row r="33" spans="1:22" ht="12.75" customHeight="1" x14ac:dyDescent="0.2">
      <c r="A33" s="31" t="s">
        <v>54</v>
      </c>
      <c r="B33" s="32" t="s">
        <v>55</v>
      </c>
      <c r="C33" s="38">
        <v>531466</v>
      </c>
      <c r="D33" s="33">
        <f>+'[1]EGRESOS DETALLADOS-4'!E36</f>
        <v>0</v>
      </c>
      <c r="E33" s="33">
        <f t="shared" si="2"/>
        <v>531466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f t="shared" si="0"/>
        <v>0</v>
      </c>
      <c r="S33" s="35">
        <f t="shared" si="1"/>
        <v>531466</v>
      </c>
      <c r="T33" s="58"/>
      <c r="U33" s="53"/>
      <c r="V33" s="52"/>
    </row>
    <row r="34" spans="1:22" ht="12.75" customHeight="1" x14ac:dyDescent="0.2">
      <c r="A34" s="31" t="s">
        <v>56</v>
      </c>
      <c r="B34" s="32" t="s">
        <v>57</v>
      </c>
      <c r="C34" s="38">
        <v>16600</v>
      </c>
      <c r="D34" s="33">
        <f>+'[1]EGRESOS DETALLADOS-4'!E37</f>
        <v>15000</v>
      </c>
      <c r="E34" s="33">
        <f t="shared" si="2"/>
        <v>31600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f t="shared" si="0"/>
        <v>0</v>
      </c>
      <c r="S34" s="35">
        <f t="shared" si="1"/>
        <v>31600</v>
      </c>
      <c r="T34" s="58"/>
      <c r="U34" s="53"/>
      <c r="V34" s="52"/>
    </row>
    <row r="35" spans="1:22" ht="12.75" customHeight="1" x14ac:dyDescent="0.2">
      <c r="A35" s="39"/>
      <c r="B35" s="40" t="s">
        <v>58</v>
      </c>
      <c r="C35" s="41">
        <f>SUM(C18:C34)</f>
        <v>9330000</v>
      </c>
      <c r="D35" s="41">
        <f>SUM(D18:D34)</f>
        <v>-127000</v>
      </c>
      <c r="E35" s="41">
        <f>SUM(E18:E34)</f>
        <v>9203000</v>
      </c>
      <c r="F35" s="41">
        <f>SUM(F18:F34)</f>
        <v>619053.29999999993</v>
      </c>
      <c r="G35" s="41">
        <f>SUM(G18:G34)</f>
        <v>617935.28</v>
      </c>
      <c r="H35" s="41">
        <f t="shared" ref="H35:Q35" si="3">SUM(H18:H34)</f>
        <v>0</v>
      </c>
      <c r="I35" s="41">
        <f t="shared" si="3"/>
        <v>0</v>
      </c>
      <c r="J35" s="41">
        <f t="shared" si="3"/>
        <v>0</v>
      </c>
      <c r="K35" s="41">
        <f>SUM(K18:K34)</f>
        <v>0</v>
      </c>
      <c r="L35" s="41">
        <f t="shared" si="3"/>
        <v>0</v>
      </c>
      <c r="M35" s="41">
        <f t="shared" si="3"/>
        <v>0</v>
      </c>
      <c r="N35" s="41">
        <f>SUM(N18:N34)</f>
        <v>0</v>
      </c>
      <c r="O35" s="41">
        <f>SUM(O18:O34)</f>
        <v>0</v>
      </c>
      <c r="P35" s="41">
        <f t="shared" si="3"/>
        <v>0</v>
      </c>
      <c r="Q35" s="41">
        <f t="shared" si="3"/>
        <v>0</v>
      </c>
      <c r="R35" s="41">
        <f t="shared" si="0"/>
        <v>1236988.58</v>
      </c>
      <c r="S35" s="42">
        <f>SUM(S18:S34)</f>
        <v>7966011.4200000009</v>
      </c>
      <c r="T35" s="58"/>
      <c r="U35" s="52"/>
      <c r="V35" s="53"/>
    </row>
    <row r="36" spans="1:22" ht="12.75" customHeight="1" x14ac:dyDescent="0.2">
      <c r="A36" s="31" t="s">
        <v>59</v>
      </c>
      <c r="B36" s="32" t="s">
        <v>60</v>
      </c>
      <c r="C36" s="33">
        <v>550000</v>
      </c>
      <c r="D36" s="33">
        <f>+'[1]EGRESOS DETALLADOS-4'!E40</f>
        <v>-200000</v>
      </c>
      <c r="E36" s="33">
        <f>+C36+D36</f>
        <v>350000</v>
      </c>
      <c r="F36" s="34">
        <v>56745.760000000002</v>
      </c>
      <c r="G36" s="34">
        <v>18558.71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f t="shared" si="0"/>
        <v>75304.47</v>
      </c>
      <c r="S36" s="35">
        <f t="shared" ref="S36:S64" si="4">+E36-R36</f>
        <v>274695.53000000003</v>
      </c>
      <c r="T36" s="58"/>
      <c r="U36" s="53"/>
      <c r="V36" s="53"/>
    </row>
    <row r="37" spans="1:22" ht="12.75" customHeight="1" x14ac:dyDescent="0.2">
      <c r="A37" s="31">
        <v>112</v>
      </c>
      <c r="B37" s="32" t="s">
        <v>61</v>
      </c>
      <c r="C37" s="33">
        <v>15000</v>
      </c>
      <c r="D37" s="33">
        <f>+'[1]EGRESOS DETALLADOS-4'!E41</f>
        <v>-190000</v>
      </c>
      <c r="E37" s="33">
        <f t="shared" ref="E37:E64" si="5">+C37+D37</f>
        <v>-175000</v>
      </c>
      <c r="F37" s="34">
        <v>0</v>
      </c>
      <c r="G37" s="34">
        <v>224.2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f t="shared" si="0"/>
        <v>224.2</v>
      </c>
      <c r="S37" s="35">
        <f t="shared" si="4"/>
        <v>-175224.2</v>
      </c>
      <c r="T37" s="58"/>
      <c r="U37" s="53"/>
      <c r="V37" s="53"/>
    </row>
    <row r="38" spans="1:22" ht="12.75" customHeight="1" x14ac:dyDescent="0.2">
      <c r="A38" s="31" t="s">
        <v>62</v>
      </c>
      <c r="B38" s="32" t="s">
        <v>63</v>
      </c>
      <c r="C38" s="33">
        <v>210000</v>
      </c>
      <c r="D38" s="33">
        <f>+'[1]EGRESOS DETALLADOS-4'!E42</f>
        <v>-50000</v>
      </c>
      <c r="E38" s="33">
        <f t="shared" si="5"/>
        <v>160000</v>
      </c>
      <c r="F38" s="34">
        <v>290</v>
      </c>
      <c r="G38" s="34">
        <v>8949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f t="shared" si="0"/>
        <v>9239</v>
      </c>
      <c r="S38" s="35">
        <f t="shared" si="4"/>
        <v>150761</v>
      </c>
      <c r="T38" s="58"/>
      <c r="U38" s="53"/>
      <c r="V38" s="53"/>
    </row>
    <row r="39" spans="1:22" ht="12.75" customHeight="1" x14ac:dyDescent="0.2">
      <c r="A39" s="31" t="s">
        <v>64</v>
      </c>
      <c r="B39" s="32" t="s">
        <v>65</v>
      </c>
      <c r="C39" s="33">
        <v>5000</v>
      </c>
      <c r="D39" s="33">
        <f>+'[1]EGRESOS DETALLADOS-4'!E43</f>
        <v>0</v>
      </c>
      <c r="E39" s="33">
        <f t="shared" si="5"/>
        <v>5000</v>
      </c>
      <c r="F39" s="34">
        <v>0</v>
      </c>
      <c r="G39" s="34">
        <v>310.5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f t="shared" si="0"/>
        <v>310.5</v>
      </c>
      <c r="S39" s="35">
        <f t="shared" si="4"/>
        <v>4689.5</v>
      </c>
      <c r="T39" s="58"/>
      <c r="U39" s="53"/>
      <c r="V39" s="53"/>
    </row>
    <row r="40" spans="1:22" ht="12.75" customHeight="1" x14ac:dyDescent="0.2">
      <c r="A40" s="31">
        <v>115</v>
      </c>
      <c r="B40" s="32" t="s">
        <v>66</v>
      </c>
      <c r="C40" s="33">
        <v>5000</v>
      </c>
      <c r="D40" s="33">
        <f>+'[1]EGRESOS DETALLADOS-4'!E44</f>
        <v>0</v>
      </c>
      <c r="E40" s="33">
        <f t="shared" si="5"/>
        <v>5000</v>
      </c>
      <c r="F40" s="34">
        <v>0</v>
      </c>
      <c r="G40" s="34">
        <v>460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f t="shared" si="0"/>
        <v>460</v>
      </c>
      <c r="S40" s="35">
        <f t="shared" si="4"/>
        <v>4540</v>
      </c>
      <c r="T40" s="58"/>
      <c r="U40" s="53"/>
      <c r="V40" s="52"/>
    </row>
    <row r="41" spans="1:22" ht="12.75" customHeight="1" x14ac:dyDescent="0.2">
      <c r="A41" s="31" t="s">
        <v>67</v>
      </c>
      <c r="B41" s="32" t="s">
        <v>68</v>
      </c>
      <c r="C41" s="33">
        <v>50000</v>
      </c>
      <c r="D41" s="33">
        <f>+'[1]EGRESOS DETALLADOS-4'!E45</f>
        <v>-65000</v>
      </c>
      <c r="E41" s="33">
        <f t="shared" si="5"/>
        <v>-15000</v>
      </c>
      <c r="F41" s="34">
        <v>20502</v>
      </c>
      <c r="G41" s="34">
        <v>300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f t="shared" si="0"/>
        <v>20802</v>
      </c>
      <c r="S41" s="35">
        <f t="shared" si="4"/>
        <v>-35802</v>
      </c>
      <c r="T41" s="58"/>
      <c r="U41" s="53"/>
      <c r="V41" s="53"/>
    </row>
    <row r="42" spans="1:22" ht="12.75" customHeight="1" x14ac:dyDescent="0.2">
      <c r="A42" s="31" t="s">
        <v>69</v>
      </c>
      <c r="B42" s="32" t="s">
        <v>70</v>
      </c>
      <c r="C42" s="33">
        <v>25000</v>
      </c>
      <c r="D42" s="33">
        <f>+'[1]EGRESOS DETALLADOS-4'!E46</f>
        <v>0</v>
      </c>
      <c r="E42" s="33">
        <f t="shared" si="5"/>
        <v>25000</v>
      </c>
      <c r="F42" s="34">
        <v>0</v>
      </c>
      <c r="G42" s="34">
        <v>396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f t="shared" si="0"/>
        <v>396</v>
      </c>
      <c r="S42" s="35">
        <f t="shared" si="4"/>
        <v>24604</v>
      </c>
      <c r="T42" s="58"/>
      <c r="U42" s="53"/>
      <c r="V42" s="52"/>
    </row>
    <row r="43" spans="1:22" ht="12.75" customHeight="1" x14ac:dyDescent="0.2">
      <c r="A43" s="31" t="s">
        <v>71</v>
      </c>
      <c r="B43" s="32" t="s">
        <v>72</v>
      </c>
      <c r="C43" s="34">
        <v>210000</v>
      </c>
      <c r="D43" s="33">
        <f>+'[1]EGRESOS DETALLADOS-4'!E47</f>
        <v>-10000</v>
      </c>
      <c r="E43" s="33">
        <f t="shared" si="5"/>
        <v>200000</v>
      </c>
      <c r="F43" s="34">
        <v>3041.9</v>
      </c>
      <c r="G43" s="34">
        <v>5941.76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f t="shared" si="0"/>
        <v>8983.66</v>
      </c>
      <c r="S43" s="35">
        <f t="shared" si="4"/>
        <v>191016.34</v>
      </c>
      <c r="T43" s="58"/>
      <c r="U43" s="53"/>
      <c r="V43" s="53"/>
    </row>
    <row r="44" spans="1:22" ht="12.75" customHeight="1" x14ac:dyDescent="0.2">
      <c r="A44" s="31">
        <v>134</v>
      </c>
      <c r="B44" s="32" t="s">
        <v>73</v>
      </c>
      <c r="C44" s="34">
        <v>15000</v>
      </c>
      <c r="D44" s="33">
        <f>+'[1]EGRESOS DETALLADOS-4'!E49</f>
        <v>0</v>
      </c>
      <c r="E44" s="33">
        <f t="shared" si="5"/>
        <v>15000</v>
      </c>
      <c r="F44" s="34">
        <v>0</v>
      </c>
      <c r="G44" s="34">
        <v>1071.2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f t="shared" si="0"/>
        <v>1071.2</v>
      </c>
      <c r="S44" s="35">
        <f t="shared" si="4"/>
        <v>13928.8</v>
      </c>
      <c r="T44" s="58"/>
      <c r="U44" s="53"/>
      <c r="V44" s="53"/>
    </row>
    <row r="45" spans="1:22" ht="12.75" customHeight="1" x14ac:dyDescent="0.2">
      <c r="A45" s="31" t="s">
        <v>74</v>
      </c>
      <c r="B45" s="32" t="s">
        <v>75</v>
      </c>
      <c r="C45" s="34">
        <v>10000</v>
      </c>
      <c r="D45" s="33">
        <v>0</v>
      </c>
      <c r="E45" s="33">
        <f t="shared" si="5"/>
        <v>10000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f t="shared" si="0"/>
        <v>0</v>
      </c>
      <c r="S45" s="35">
        <f t="shared" si="4"/>
        <v>10000</v>
      </c>
      <c r="T45" s="58"/>
      <c r="U45" s="53"/>
      <c r="V45" s="53"/>
    </row>
    <row r="46" spans="1:22" ht="12.75" customHeight="1" x14ac:dyDescent="0.2">
      <c r="A46" s="31" t="s">
        <v>76</v>
      </c>
      <c r="B46" s="32" t="s">
        <v>77</v>
      </c>
      <c r="C46" s="34">
        <v>1920000</v>
      </c>
      <c r="D46" s="33">
        <f>+'[1]EGRESOS DETALLADOS-4'!E51+'[1]EGRESOS DETALLADOS-4'!E52</f>
        <v>140000</v>
      </c>
      <c r="E46" s="33">
        <f t="shared" si="5"/>
        <v>2060000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f t="shared" si="0"/>
        <v>0</v>
      </c>
      <c r="S46" s="35">
        <f t="shared" si="4"/>
        <v>2060000</v>
      </c>
      <c r="T46" s="58"/>
      <c r="U46" s="53"/>
      <c r="V46" s="53"/>
    </row>
    <row r="47" spans="1:22" ht="12.75" customHeight="1" x14ac:dyDescent="0.2">
      <c r="A47" s="31" t="s">
        <v>78</v>
      </c>
      <c r="B47" s="32" t="s">
        <v>79</v>
      </c>
      <c r="C47" s="34">
        <v>627735</v>
      </c>
      <c r="D47" s="33">
        <f>+'[1]EGRESOS DETALLADOS-4'!E53+'[1]EGRESOS DETALLADOS-4'!E54</f>
        <v>-35000</v>
      </c>
      <c r="E47" s="33">
        <f t="shared" si="5"/>
        <v>592735</v>
      </c>
      <c r="F47" s="34">
        <v>0</v>
      </c>
      <c r="G47" s="34">
        <v>2296.2800000000002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f t="shared" si="0"/>
        <v>2296.2800000000002</v>
      </c>
      <c r="S47" s="35">
        <f t="shared" si="4"/>
        <v>590438.72</v>
      </c>
      <c r="T47" s="58"/>
      <c r="U47" s="53"/>
      <c r="V47" s="53"/>
    </row>
    <row r="48" spans="1:22" ht="12.75" customHeight="1" x14ac:dyDescent="0.2">
      <c r="A48" s="31" t="s">
        <v>80</v>
      </c>
      <c r="B48" s="32" t="s">
        <v>81</v>
      </c>
      <c r="C48" s="34">
        <v>60000</v>
      </c>
      <c r="D48" s="33">
        <f>+'[1]EGRESOS DETALLADOS-4'!E55</f>
        <v>30000</v>
      </c>
      <c r="E48" s="33">
        <f t="shared" si="5"/>
        <v>90000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0"/>
        <v>0</v>
      </c>
      <c r="S48" s="35">
        <f t="shared" si="4"/>
        <v>90000</v>
      </c>
      <c r="T48" s="58"/>
      <c r="U48" s="53"/>
      <c r="V48" s="53"/>
    </row>
    <row r="49" spans="1:22" ht="12.75" customHeight="1" x14ac:dyDescent="0.2">
      <c r="A49" s="31" t="s">
        <v>82</v>
      </c>
      <c r="B49" s="32" t="s">
        <v>83</v>
      </c>
      <c r="C49" s="34">
        <v>10000</v>
      </c>
      <c r="D49" s="33">
        <v>0</v>
      </c>
      <c r="E49" s="33">
        <f t="shared" si="5"/>
        <v>10000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f t="shared" si="0"/>
        <v>0</v>
      </c>
      <c r="S49" s="35">
        <f t="shared" si="4"/>
        <v>10000</v>
      </c>
      <c r="T49" s="58"/>
      <c r="U49" s="53"/>
      <c r="V49" s="53"/>
    </row>
    <row r="50" spans="1:22" ht="12.75" customHeight="1" x14ac:dyDescent="0.2">
      <c r="A50" s="31" t="s">
        <v>84</v>
      </c>
      <c r="B50" s="32" t="s">
        <v>85</v>
      </c>
      <c r="C50" s="34">
        <v>200000</v>
      </c>
      <c r="D50" s="33">
        <f>+'[1]EGRESOS DETALLADOS-4'!E57</f>
        <v>150000</v>
      </c>
      <c r="E50" s="33">
        <f t="shared" si="5"/>
        <v>350000</v>
      </c>
      <c r="F50" s="34">
        <v>1005</v>
      </c>
      <c r="G50" s="34">
        <v>15450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f t="shared" si="0"/>
        <v>16455</v>
      </c>
      <c r="S50" s="35">
        <f t="shared" si="4"/>
        <v>333545</v>
      </c>
      <c r="T50" s="58"/>
      <c r="U50" s="53"/>
      <c r="V50" s="53"/>
    </row>
    <row r="51" spans="1:22" ht="12.75" customHeight="1" x14ac:dyDescent="0.2">
      <c r="A51" s="31">
        <v>168</v>
      </c>
      <c r="B51" s="32" t="s">
        <v>86</v>
      </c>
      <c r="C51" s="34">
        <v>25600</v>
      </c>
      <c r="D51" s="33">
        <f>+'[1]EGRESOS DETALLADOS-4'!E59</f>
        <v>-90000</v>
      </c>
      <c r="E51" s="33">
        <f t="shared" si="5"/>
        <v>-64400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f t="shared" ref="R51:R92" si="6">SUM(F51:Q51)</f>
        <v>0</v>
      </c>
      <c r="S51" s="35">
        <f t="shared" si="4"/>
        <v>-64400</v>
      </c>
      <c r="T51" s="58"/>
      <c r="U51" s="53"/>
      <c r="V51" s="53"/>
    </row>
    <row r="52" spans="1:22" ht="12.75" customHeight="1" x14ac:dyDescent="0.2">
      <c r="A52" s="31" t="s">
        <v>87</v>
      </c>
      <c r="B52" s="32" t="s">
        <v>88</v>
      </c>
      <c r="C52" s="34">
        <v>80000</v>
      </c>
      <c r="D52" s="33">
        <v>0</v>
      </c>
      <c r="E52" s="33">
        <f t="shared" si="5"/>
        <v>80000</v>
      </c>
      <c r="F52" s="34">
        <v>0</v>
      </c>
      <c r="G52" s="34">
        <v>7650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f t="shared" si="6"/>
        <v>7650</v>
      </c>
      <c r="S52" s="35">
        <f t="shared" si="4"/>
        <v>72350</v>
      </c>
      <c r="T52" s="58"/>
      <c r="U52" s="53"/>
      <c r="V52" s="53"/>
    </row>
    <row r="53" spans="1:22" ht="12.75" customHeight="1" x14ac:dyDescent="0.2">
      <c r="A53" s="31">
        <v>171</v>
      </c>
      <c r="B53" s="32" t="s">
        <v>89</v>
      </c>
      <c r="C53" s="34">
        <v>539220</v>
      </c>
      <c r="D53" s="33">
        <f>+'[1]EGRESOS DETALLADOS-4'!E62</f>
        <v>-40000</v>
      </c>
      <c r="E53" s="33">
        <f t="shared" si="5"/>
        <v>499220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f t="shared" si="6"/>
        <v>0</v>
      </c>
      <c r="S53" s="35">
        <f t="shared" si="4"/>
        <v>499220</v>
      </c>
      <c r="T53" s="58"/>
      <c r="U53" s="53"/>
      <c r="V53" s="53"/>
    </row>
    <row r="54" spans="1:22" ht="12.75" customHeight="1" x14ac:dyDescent="0.2">
      <c r="A54" s="31" t="s">
        <v>90</v>
      </c>
      <c r="B54" s="32" t="s">
        <v>91</v>
      </c>
      <c r="C54" s="34">
        <v>140000</v>
      </c>
      <c r="D54" s="33">
        <f>+'[1]EGRESOS DETALLADOS-4'!E64</f>
        <v>0</v>
      </c>
      <c r="E54" s="33">
        <f t="shared" si="5"/>
        <v>140000</v>
      </c>
      <c r="F54" s="34">
        <v>0</v>
      </c>
      <c r="G54" s="34">
        <v>23365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f t="shared" si="6"/>
        <v>23365</v>
      </c>
      <c r="S54" s="35">
        <f t="shared" si="4"/>
        <v>116635</v>
      </c>
      <c r="T54" s="58"/>
      <c r="U54" s="53"/>
      <c r="V54" s="53"/>
    </row>
    <row r="55" spans="1:22" ht="12.75" customHeight="1" x14ac:dyDescent="0.2">
      <c r="A55" s="31" t="s">
        <v>92</v>
      </c>
      <c r="B55" s="32" t="s">
        <v>93</v>
      </c>
      <c r="C55" s="34">
        <v>102000</v>
      </c>
      <c r="D55" s="33">
        <f>+'[1]EGRESOS DETALLADOS-4'!E66</f>
        <v>0</v>
      </c>
      <c r="E55" s="33">
        <f t="shared" si="5"/>
        <v>102000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6"/>
        <v>0</v>
      </c>
      <c r="S55" s="35">
        <f t="shared" si="4"/>
        <v>102000</v>
      </c>
      <c r="T55" s="58"/>
      <c r="U55" s="53"/>
      <c r="V55" s="53"/>
    </row>
    <row r="56" spans="1:22" ht="12.75" customHeight="1" x14ac:dyDescent="0.2">
      <c r="A56" s="31">
        <v>185</v>
      </c>
      <c r="B56" s="32" t="s">
        <v>94</v>
      </c>
      <c r="C56" s="34">
        <v>15000</v>
      </c>
      <c r="D56" s="33">
        <f>+'[1]EGRESOS DETALLADOS-4'!E67</f>
        <v>0</v>
      </c>
      <c r="E56" s="33">
        <f t="shared" si="5"/>
        <v>15000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6"/>
        <v>0</v>
      </c>
      <c r="S56" s="35">
        <f t="shared" si="4"/>
        <v>15000</v>
      </c>
      <c r="T56" s="58"/>
      <c r="U56" s="53"/>
      <c r="V56" s="53"/>
    </row>
    <row r="57" spans="1:22" ht="12.75" customHeight="1" x14ac:dyDescent="0.2">
      <c r="A57" s="31">
        <v>186</v>
      </c>
      <c r="B57" s="32" t="s">
        <v>95</v>
      </c>
      <c r="C57" s="34">
        <v>20000</v>
      </c>
      <c r="D57" s="33">
        <f>+'[1]EGRESOS DETALLADOS-4'!E68</f>
        <v>0</v>
      </c>
      <c r="E57" s="33">
        <f t="shared" si="5"/>
        <v>20000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f t="shared" si="6"/>
        <v>0</v>
      </c>
      <c r="S57" s="35">
        <f t="shared" si="4"/>
        <v>20000</v>
      </c>
      <c r="T57" s="58"/>
      <c r="U57" s="53"/>
      <c r="V57" s="53"/>
    </row>
    <row r="58" spans="1:22" ht="12.75" customHeight="1" x14ac:dyDescent="0.2">
      <c r="A58" s="31">
        <v>188</v>
      </c>
      <c r="B58" s="72" t="s">
        <v>201</v>
      </c>
      <c r="C58" s="34">
        <v>0</v>
      </c>
      <c r="D58" s="33">
        <f>+'[1]EGRESOS DETALLADOS-4'!E69</f>
        <v>0</v>
      </c>
      <c r="E58" s="33">
        <f t="shared" si="5"/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f t="shared" ref="R58" si="7">SUM(F58:Q58)</f>
        <v>0</v>
      </c>
      <c r="S58" s="35">
        <f t="shared" si="4"/>
        <v>0</v>
      </c>
      <c r="T58" s="58"/>
      <c r="U58" s="53"/>
      <c r="V58" s="53"/>
    </row>
    <row r="59" spans="1:22" ht="12.75" customHeight="1" x14ac:dyDescent="0.2">
      <c r="A59" s="31">
        <v>189</v>
      </c>
      <c r="B59" s="32" t="s">
        <v>96</v>
      </c>
      <c r="C59" s="34">
        <v>330000</v>
      </c>
      <c r="D59" s="33">
        <f>+'[1]EGRESOS DETALLADOS-4'!E70</f>
        <v>0</v>
      </c>
      <c r="E59" s="33">
        <f t="shared" si="5"/>
        <v>330000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f t="shared" si="6"/>
        <v>0</v>
      </c>
      <c r="S59" s="35">
        <f t="shared" si="4"/>
        <v>330000</v>
      </c>
      <c r="T59" s="58"/>
      <c r="U59" s="53"/>
      <c r="V59" s="53"/>
    </row>
    <row r="60" spans="1:22" ht="12.75" customHeight="1" x14ac:dyDescent="0.2">
      <c r="A60" s="31" t="s">
        <v>97</v>
      </c>
      <c r="B60" s="32" t="s">
        <v>98</v>
      </c>
      <c r="C60" s="34">
        <v>230000</v>
      </c>
      <c r="D60" s="33">
        <f>+'[1]EGRESOS DETALLADOS-4'!E71</f>
        <v>-10000</v>
      </c>
      <c r="E60" s="33">
        <f t="shared" si="5"/>
        <v>220000</v>
      </c>
      <c r="F60" s="34">
        <v>0</v>
      </c>
      <c r="G60" s="34">
        <v>119468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f t="shared" si="6"/>
        <v>119468</v>
      </c>
      <c r="S60" s="35">
        <f t="shared" si="4"/>
        <v>100532</v>
      </c>
      <c r="T60" s="58"/>
      <c r="U60" s="53"/>
      <c r="V60" s="53"/>
    </row>
    <row r="61" spans="1:22" ht="12.75" customHeight="1" x14ac:dyDescent="0.2">
      <c r="A61" s="31" t="s">
        <v>99</v>
      </c>
      <c r="B61" s="32" t="s">
        <v>100</v>
      </c>
      <c r="C61" s="34">
        <v>26000</v>
      </c>
      <c r="D61" s="33">
        <f>+'[1]EGRESOS DETALLADOS-4'!E72</f>
        <v>0</v>
      </c>
      <c r="E61" s="33">
        <f t="shared" si="5"/>
        <v>26000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f t="shared" si="6"/>
        <v>0</v>
      </c>
      <c r="S61" s="35">
        <f t="shared" si="4"/>
        <v>26000</v>
      </c>
      <c r="T61" s="58"/>
      <c r="U61" s="53"/>
      <c r="V61" s="53"/>
    </row>
    <row r="62" spans="1:22" ht="12.75" customHeight="1" x14ac:dyDescent="0.2">
      <c r="A62" s="31" t="s">
        <v>101</v>
      </c>
      <c r="B62" s="32" t="s">
        <v>102</v>
      </c>
      <c r="C62" s="34">
        <v>25000</v>
      </c>
      <c r="D62" s="33">
        <v>0</v>
      </c>
      <c r="E62" s="33">
        <f t="shared" si="5"/>
        <v>25000</v>
      </c>
      <c r="F62" s="34">
        <v>1200</v>
      </c>
      <c r="G62" s="34">
        <v>510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f t="shared" si="6"/>
        <v>1710</v>
      </c>
      <c r="S62" s="35">
        <f t="shared" si="4"/>
        <v>23290</v>
      </c>
      <c r="T62" s="58"/>
      <c r="U62" s="53"/>
      <c r="V62" s="53"/>
    </row>
    <row r="63" spans="1:22" ht="12.75" customHeight="1" x14ac:dyDescent="0.2">
      <c r="A63" s="31">
        <v>197</v>
      </c>
      <c r="B63" s="32" t="s">
        <v>103</v>
      </c>
      <c r="C63" s="34">
        <v>1050000</v>
      </c>
      <c r="D63" s="33">
        <f>+'[1]EGRESOS DETALLADOS-4'!E74</f>
        <v>10000</v>
      </c>
      <c r="E63" s="33">
        <f t="shared" si="5"/>
        <v>1060000</v>
      </c>
      <c r="F63" s="34">
        <v>0</v>
      </c>
      <c r="G63" s="34">
        <v>73600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f t="shared" si="6"/>
        <v>73600</v>
      </c>
      <c r="S63" s="35">
        <f t="shared" si="4"/>
        <v>986400</v>
      </c>
      <c r="T63" s="58"/>
      <c r="U63" s="53"/>
      <c r="V63" s="53"/>
    </row>
    <row r="64" spans="1:22" ht="12.75" customHeight="1" x14ac:dyDescent="0.2">
      <c r="A64" s="31" t="s">
        <v>104</v>
      </c>
      <c r="B64" s="32" t="s">
        <v>105</v>
      </c>
      <c r="C64" s="34">
        <v>70000</v>
      </c>
      <c r="D64" s="33">
        <f>+'[1]EGRESOS DETALLADOS-4'!E77</f>
        <v>0</v>
      </c>
      <c r="E64" s="33">
        <f t="shared" si="5"/>
        <v>70000</v>
      </c>
      <c r="F64" s="34">
        <v>890</v>
      </c>
      <c r="G64" s="34">
        <v>8809.35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f t="shared" si="6"/>
        <v>9699.35</v>
      </c>
      <c r="S64" s="35">
        <f t="shared" si="4"/>
        <v>60300.65</v>
      </c>
      <c r="T64" s="58"/>
      <c r="U64" s="53"/>
      <c r="V64" s="53"/>
    </row>
    <row r="65" spans="1:22" ht="12.75" customHeight="1" x14ac:dyDescent="0.2">
      <c r="A65" s="39"/>
      <c r="B65" s="40" t="s">
        <v>106</v>
      </c>
      <c r="C65" s="41">
        <f>SUM(C36:C64)</f>
        <v>6565555</v>
      </c>
      <c r="D65" s="41">
        <f>SUM(D36:D64)</f>
        <v>-360000</v>
      </c>
      <c r="E65" s="41">
        <f t="shared" ref="E65:Q65" si="8">SUM(E36:E64)</f>
        <v>6205555</v>
      </c>
      <c r="F65" s="41">
        <f t="shared" si="8"/>
        <v>83674.66</v>
      </c>
      <c r="G65" s="41">
        <f t="shared" si="8"/>
        <v>287360</v>
      </c>
      <c r="H65" s="41">
        <f t="shared" si="8"/>
        <v>0</v>
      </c>
      <c r="I65" s="41">
        <f t="shared" si="8"/>
        <v>0</v>
      </c>
      <c r="J65" s="41">
        <f t="shared" si="8"/>
        <v>0</v>
      </c>
      <c r="K65" s="41">
        <f t="shared" si="8"/>
        <v>0</v>
      </c>
      <c r="L65" s="41">
        <f t="shared" si="8"/>
        <v>0</v>
      </c>
      <c r="M65" s="41">
        <f t="shared" si="8"/>
        <v>0</v>
      </c>
      <c r="N65" s="41">
        <f t="shared" si="8"/>
        <v>0</v>
      </c>
      <c r="O65" s="41">
        <f t="shared" si="8"/>
        <v>0</v>
      </c>
      <c r="P65" s="41">
        <f t="shared" si="8"/>
        <v>0</v>
      </c>
      <c r="Q65" s="41">
        <f t="shared" si="8"/>
        <v>0</v>
      </c>
      <c r="R65" s="41">
        <f t="shared" si="6"/>
        <v>371034.66000000003</v>
      </c>
      <c r="S65" s="42">
        <f>SUM(S36:S64)</f>
        <v>5834520.3400000008</v>
      </c>
      <c r="T65" s="58"/>
      <c r="U65" s="52"/>
      <c r="V65" s="52"/>
    </row>
    <row r="66" spans="1:22" ht="12.75" customHeight="1" x14ac:dyDescent="0.2">
      <c r="A66" s="31" t="s">
        <v>107</v>
      </c>
      <c r="B66" s="32" t="s">
        <v>108</v>
      </c>
      <c r="C66" s="34">
        <v>80000</v>
      </c>
      <c r="D66" s="34">
        <v>0</v>
      </c>
      <c r="E66" s="34">
        <f>+C66+D66</f>
        <v>80000</v>
      </c>
      <c r="F66" s="34">
        <v>0</v>
      </c>
      <c r="G66" s="34">
        <v>2017.1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f t="shared" si="6"/>
        <v>2017.1</v>
      </c>
      <c r="S66" s="35">
        <f t="shared" ref="S66:S102" si="9">+E66-R66</f>
        <v>77982.899999999994</v>
      </c>
      <c r="T66" s="58"/>
      <c r="U66" s="52"/>
      <c r="V66" s="53"/>
    </row>
    <row r="67" spans="1:22" ht="12.75" customHeight="1" x14ac:dyDescent="0.2">
      <c r="A67" s="31" t="s">
        <v>109</v>
      </c>
      <c r="B67" s="32" t="s">
        <v>110</v>
      </c>
      <c r="C67" s="34">
        <v>15000</v>
      </c>
      <c r="D67" s="34">
        <v>0</v>
      </c>
      <c r="E67" s="34">
        <f t="shared" ref="E67:E102" si="10">+C67+D67</f>
        <v>15000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f t="shared" si="6"/>
        <v>0</v>
      </c>
      <c r="S67" s="35">
        <f t="shared" si="9"/>
        <v>15000</v>
      </c>
      <c r="T67" s="58"/>
      <c r="U67" s="53"/>
      <c r="V67" s="53"/>
    </row>
    <row r="68" spans="1:22" ht="12.75" customHeight="1" x14ac:dyDescent="0.2">
      <c r="A68" s="31" t="s">
        <v>111</v>
      </c>
      <c r="B68" s="32" t="s">
        <v>112</v>
      </c>
      <c r="C68" s="34">
        <v>25000</v>
      </c>
      <c r="D68" s="34">
        <v>0</v>
      </c>
      <c r="E68" s="34">
        <f t="shared" si="10"/>
        <v>25000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6"/>
        <v>0</v>
      </c>
      <c r="S68" s="35">
        <f t="shared" si="9"/>
        <v>25000</v>
      </c>
      <c r="T68" s="58"/>
      <c r="U68" s="53"/>
      <c r="V68" s="53"/>
    </row>
    <row r="69" spans="1:22" ht="12.75" customHeight="1" x14ac:dyDescent="0.2">
      <c r="A69" s="31">
        <v>224</v>
      </c>
      <c r="B69" s="32" t="s">
        <v>113</v>
      </c>
      <c r="C69" s="34">
        <v>5000</v>
      </c>
      <c r="D69" s="34">
        <v>0</v>
      </c>
      <c r="E69" s="34">
        <f t="shared" si="10"/>
        <v>5000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f t="shared" si="6"/>
        <v>0</v>
      </c>
      <c r="S69" s="35">
        <f t="shared" si="9"/>
        <v>5000</v>
      </c>
      <c r="T69" s="58"/>
      <c r="U69" s="53"/>
      <c r="V69" s="53"/>
    </row>
    <row r="70" spans="1:22" ht="12.75" customHeight="1" x14ac:dyDescent="0.2">
      <c r="A70" s="31" t="s">
        <v>114</v>
      </c>
      <c r="B70" s="32" t="s">
        <v>115</v>
      </c>
      <c r="C70" s="34">
        <v>10000</v>
      </c>
      <c r="D70" s="34">
        <v>0</v>
      </c>
      <c r="E70" s="34">
        <f t="shared" si="10"/>
        <v>10000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6"/>
        <v>0</v>
      </c>
      <c r="S70" s="35">
        <f t="shared" si="9"/>
        <v>10000</v>
      </c>
      <c r="T70" s="58"/>
      <c r="U70" s="53"/>
      <c r="V70" s="53"/>
    </row>
    <row r="71" spans="1:22" ht="12.75" customHeight="1" x14ac:dyDescent="0.2">
      <c r="A71" s="31" t="s">
        <v>116</v>
      </c>
      <c r="B71" s="32" t="s">
        <v>117</v>
      </c>
      <c r="C71" s="34">
        <v>19800</v>
      </c>
      <c r="D71" s="34">
        <f>+'[1]EGRESOS DETALLADOS-4'!E83</f>
        <v>0</v>
      </c>
      <c r="E71" s="34">
        <f t="shared" si="10"/>
        <v>19800</v>
      </c>
      <c r="F71" s="34">
        <v>0</v>
      </c>
      <c r="G71" s="34">
        <v>56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f t="shared" si="6"/>
        <v>56</v>
      </c>
      <c r="S71" s="35">
        <f t="shared" si="9"/>
        <v>19744</v>
      </c>
      <c r="T71" s="58"/>
      <c r="U71" s="53"/>
      <c r="V71" s="53"/>
    </row>
    <row r="72" spans="1:22" ht="12.75" customHeight="1" x14ac:dyDescent="0.2">
      <c r="A72" s="31" t="s">
        <v>118</v>
      </c>
      <c r="B72" s="32" t="s">
        <v>119</v>
      </c>
      <c r="C72" s="34">
        <v>46000</v>
      </c>
      <c r="D72" s="34">
        <v>0</v>
      </c>
      <c r="E72" s="34">
        <f t="shared" si="10"/>
        <v>46000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f t="shared" si="6"/>
        <v>0</v>
      </c>
      <c r="S72" s="35">
        <f t="shared" si="9"/>
        <v>46000</v>
      </c>
      <c r="T72" s="58"/>
      <c r="U72" s="53"/>
      <c r="V72" s="53"/>
    </row>
    <row r="73" spans="1:22" ht="12.75" customHeight="1" x14ac:dyDescent="0.2">
      <c r="A73" s="31" t="s">
        <v>120</v>
      </c>
      <c r="B73" s="32" t="s">
        <v>121</v>
      </c>
      <c r="C73" s="34">
        <v>20000</v>
      </c>
      <c r="D73" s="34">
        <f>+'[1]EGRESOS DETALLADOS-4'!E85</f>
        <v>0</v>
      </c>
      <c r="E73" s="34">
        <f t="shared" si="10"/>
        <v>20000</v>
      </c>
      <c r="F73" s="34">
        <v>0</v>
      </c>
      <c r="G73" s="34">
        <v>3588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f t="shared" si="6"/>
        <v>3588</v>
      </c>
      <c r="S73" s="35">
        <f t="shared" si="9"/>
        <v>16412</v>
      </c>
      <c r="T73" s="58"/>
      <c r="U73" s="53"/>
      <c r="V73" s="53"/>
    </row>
    <row r="74" spans="1:22" ht="12.75" customHeight="1" x14ac:dyDescent="0.2">
      <c r="A74" s="31" t="s">
        <v>122</v>
      </c>
      <c r="B74" s="32" t="s">
        <v>123</v>
      </c>
      <c r="C74" s="34">
        <v>8399</v>
      </c>
      <c r="D74" s="34">
        <f>+'[1]EGRESOS DETALLADOS-4'!E86</f>
        <v>0</v>
      </c>
      <c r="E74" s="34">
        <f t="shared" si="10"/>
        <v>8399</v>
      </c>
      <c r="F74" s="34">
        <v>0</v>
      </c>
      <c r="G74" s="34">
        <v>1296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f t="shared" si="6"/>
        <v>1296</v>
      </c>
      <c r="S74" s="35">
        <f t="shared" si="9"/>
        <v>7103</v>
      </c>
      <c r="T74" s="58"/>
      <c r="U74" s="53"/>
      <c r="V74" s="53"/>
    </row>
    <row r="75" spans="1:22" ht="12.75" customHeight="1" x14ac:dyDescent="0.2">
      <c r="A75" s="31" t="s">
        <v>124</v>
      </c>
      <c r="B75" s="32" t="s">
        <v>125</v>
      </c>
      <c r="C75" s="34">
        <v>25400</v>
      </c>
      <c r="D75" s="34">
        <v>0</v>
      </c>
      <c r="E75" s="34">
        <f t="shared" si="10"/>
        <v>25400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f t="shared" si="6"/>
        <v>0</v>
      </c>
      <c r="S75" s="35">
        <f t="shared" si="9"/>
        <v>25400</v>
      </c>
      <c r="T75" s="58"/>
      <c r="U75" s="52"/>
      <c r="V75" s="53"/>
    </row>
    <row r="76" spans="1:22" ht="12.75" customHeight="1" x14ac:dyDescent="0.2">
      <c r="A76" s="31" t="s">
        <v>126</v>
      </c>
      <c r="B76" s="32" t="s">
        <v>127</v>
      </c>
      <c r="C76" s="34">
        <v>5000</v>
      </c>
      <c r="D76" s="34">
        <v>0</v>
      </c>
      <c r="E76" s="34">
        <f t="shared" si="10"/>
        <v>5000</v>
      </c>
      <c r="F76" s="34">
        <v>0</v>
      </c>
      <c r="G76" s="34">
        <v>210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f t="shared" si="6"/>
        <v>210</v>
      </c>
      <c r="S76" s="35">
        <f t="shared" si="9"/>
        <v>4790</v>
      </c>
      <c r="T76" s="58"/>
      <c r="U76" s="53"/>
      <c r="V76" s="53"/>
    </row>
    <row r="77" spans="1:22" ht="12.75" customHeight="1" x14ac:dyDescent="0.2">
      <c r="A77" s="31" t="s">
        <v>128</v>
      </c>
      <c r="B77" s="32" t="s">
        <v>129</v>
      </c>
      <c r="C77" s="34">
        <v>13000</v>
      </c>
      <c r="D77" s="34">
        <v>0</v>
      </c>
      <c r="E77" s="34">
        <f t="shared" si="10"/>
        <v>13000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6"/>
        <v>0</v>
      </c>
      <c r="S77" s="35">
        <f t="shared" si="9"/>
        <v>13000</v>
      </c>
      <c r="T77" s="58"/>
      <c r="U77" s="53"/>
      <c r="V77" s="53"/>
    </row>
    <row r="78" spans="1:22" ht="12.75" customHeight="1" x14ac:dyDescent="0.2">
      <c r="A78" s="31">
        <v>252</v>
      </c>
      <c r="B78" s="32" t="s">
        <v>130</v>
      </c>
      <c r="C78" s="34">
        <v>10000</v>
      </c>
      <c r="D78" s="34">
        <v>0</v>
      </c>
      <c r="E78" s="34">
        <f t="shared" si="10"/>
        <v>10000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6"/>
        <v>0</v>
      </c>
      <c r="S78" s="35">
        <f t="shared" si="9"/>
        <v>10000</v>
      </c>
      <c r="T78" s="58"/>
      <c r="U78" s="53"/>
      <c r="V78" s="53"/>
    </row>
    <row r="79" spans="1:22" ht="12.75" customHeight="1" x14ac:dyDescent="0.2">
      <c r="A79" s="31" t="s">
        <v>131</v>
      </c>
      <c r="B79" s="32" t="s">
        <v>132</v>
      </c>
      <c r="C79" s="34">
        <v>72000</v>
      </c>
      <c r="D79" s="34">
        <f>+'[1]EGRESOS DETALLADOS-4'!E91</f>
        <v>0</v>
      </c>
      <c r="E79" s="34">
        <f t="shared" si="10"/>
        <v>72000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6"/>
        <v>0</v>
      </c>
      <c r="S79" s="35">
        <f t="shared" si="9"/>
        <v>72000</v>
      </c>
      <c r="T79" s="58"/>
      <c r="U79" s="52"/>
      <c r="V79" s="53"/>
    </row>
    <row r="80" spans="1:22" ht="12.75" customHeight="1" x14ac:dyDescent="0.2">
      <c r="A80" s="31" t="s">
        <v>133</v>
      </c>
      <c r="B80" s="32" t="s">
        <v>134</v>
      </c>
      <c r="C80" s="34">
        <v>10200</v>
      </c>
      <c r="D80" s="34">
        <v>0</v>
      </c>
      <c r="E80" s="34">
        <f t="shared" si="10"/>
        <v>10200</v>
      </c>
      <c r="F80" s="34">
        <v>0</v>
      </c>
      <c r="G80" s="34">
        <v>125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6"/>
        <v>125</v>
      </c>
      <c r="S80" s="35">
        <f t="shared" si="9"/>
        <v>10075</v>
      </c>
      <c r="T80" s="58"/>
      <c r="U80" s="53"/>
      <c r="V80" s="53"/>
    </row>
    <row r="81" spans="1:22" ht="12.75" customHeight="1" x14ac:dyDescent="0.2">
      <c r="A81" s="31">
        <v>261</v>
      </c>
      <c r="B81" s="32" t="s">
        <v>135</v>
      </c>
      <c r="C81" s="34">
        <v>21800</v>
      </c>
      <c r="D81" s="34">
        <f>+'[1]EGRESOS DETALLADOS-4'!E93</f>
        <v>0</v>
      </c>
      <c r="E81" s="34">
        <f t="shared" si="10"/>
        <v>21800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f t="shared" si="6"/>
        <v>0</v>
      </c>
      <c r="S81" s="35">
        <f t="shared" si="9"/>
        <v>21800</v>
      </c>
      <c r="T81" s="58"/>
      <c r="U81" s="53"/>
      <c r="V81" s="53"/>
    </row>
    <row r="82" spans="1:22" ht="12.75" customHeight="1" x14ac:dyDescent="0.2">
      <c r="A82" s="31" t="s">
        <v>136</v>
      </c>
      <c r="B82" s="32" t="s">
        <v>137</v>
      </c>
      <c r="C82" s="34">
        <v>331000</v>
      </c>
      <c r="D82" s="34">
        <f>+'[1]EGRESOS DETALLADOS-4'!E94</f>
        <v>0</v>
      </c>
      <c r="E82" s="34">
        <f t="shared" si="10"/>
        <v>331000</v>
      </c>
      <c r="F82" s="34">
        <v>0</v>
      </c>
      <c r="G82" s="34">
        <v>135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f t="shared" si="6"/>
        <v>135</v>
      </c>
      <c r="S82" s="35">
        <f t="shared" si="9"/>
        <v>330865</v>
      </c>
      <c r="T82" s="58"/>
      <c r="U82" s="52"/>
      <c r="V82" s="53"/>
    </row>
    <row r="83" spans="1:22" ht="12.75" customHeight="1" x14ac:dyDescent="0.2">
      <c r="A83" s="31" t="s">
        <v>138</v>
      </c>
      <c r="B83" s="32" t="s">
        <v>139</v>
      </c>
      <c r="C83" s="34">
        <v>199000</v>
      </c>
      <c r="D83" s="34">
        <f>+'[1]EGRESOS DETALLADOS-4'!E95</f>
        <v>0</v>
      </c>
      <c r="E83" s="34">
        <f t="shared" si="10"/>
        <v>199000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f t="shared" si="6"/>
        <v>0</v>
      </c>
      <c r="S83" s="35">
        <f t="shared" si="9"/>
        <v>199000</v>
      </c>
      <c r="T83" s="58"/>
      <c r="U83" s="53"/>
      <c r="V83" s="53"/>
    </row>
    <row r="84" spans="1:22" ht="12.75" customHeight="1" x14ac:dyDescent="0.2">
      <c r="A84" s="31" t="s">
        <v>140</v>
      </c>
      <c r="B84" s="32" t="s">
        <v>141</v>
      </c>
      <c r="C84" s="34">
        <v>16000</v>
      </c>
      <c r="D84" s="34">
        <f>+'[1]EGRESOS DETALLADOS-4'!E96</f>
        <v>0</v>
      </c>
      <c r="E84" s="34">
        <f t="shared" si="10"/>
        <v>16000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f t="shared" si="6"/>
        <v>0</v>
      </c>
      <c r="S84" s="35">
        <f t="shared" si="9"/>
        <v>16000</v>
      </c>
      <c r="T84" s="58"/>
      <c r="U84" s="53"/>
      <c r="V84" s="53"/>
    </row>
    <row r="85" spans="1:22" ht="12.75" customHeight="1" x14ac:dyDescent="0.2">
      <c r="A85" s="31" t="s">
        <v>142</v>
      </c>
      <c r="B85" s="32" t="s">
        <v>143</v>
      </c>
      <c r="C85" s="34">
        <v>62000</v>
      </c>
      <c r="D85" s="34">
        <f>+'[1]EGRESOS DETALLADOS-4'!E97</f>
        <v>5000</v>
      </c>
      <c r="E85" s="34">
        <f t="shared" si="10"/>
        <v>67000</v>
      </c>
      <c r="F85" s="34">
        <v>0</v>
      </c>
      <c r="G85" s="34">
        <v>1388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f t="shared" si="6"/>
        <v>1388</v>
      </c>
      <c r="S85" s="35">
        <f t="shared" si="9"/>
        <v>65612</v>
      </c>
      <c r="T85" s="58"/>
      <c r="U85" s="53"/>
      <c r="V85" s="53"/>
    </row>
    <row r="86" spans="1:22" ht="12.75" customHeight="1" x14ac:dyDescent="0.2">
      <c r="A86" s="31" t="s">
        <v>144</v>
      </c>
      <c r="B86" s="32" t="s">
        <v>145</v>
      </c>
      <c r="C86" s="34">
        <v>141000</v>
      </c>
      <c r="D86" s="34">
        <f>+'[1]EGRESOS DETALLADOS-4'!E98</f>
        <v>10000</v>
      </c>
      <c r="E86" s="34">
        <f t="shared" si="10"/>
        <v>151000</v>
      </c>
      <c r="F86" s="34">
        <v>0</v>
      </c>
      <c r="G86" s="34">
        <v>1845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f t="shared" si="6"/>
        <v>1845</v>
      </c>
      <c r="S86" s="35">
        <f t="shared" si="9"/>
        <v>149155</v>
      </c>
      <c r="T86" s="58"/>
      <c r="U86" s="53"/>
      <c r="V86" s="53"/>
    </row>
    <row r="87" spans="1:22" ht="12.75" customHeight="1" x14ac:dyDescent="0.2">
      <c r="A87" s="31">
        <v>269</v>
      </c>
      <c r="B87" s="32" t="s">
        <v>146</v>
      </c>
      <c r="C87" s="34">
        <v>20000</v>
      </c>
      <c r="D87" s="34">
        <f>+'[1]EGRESOS DETALLADOS-4'!E99</f>
        <v>0</v>
      </c>
      <c r="E87" s="34">
        <f t="shared" si="10"/>
        <v>20000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f t="shared" si="6"/>
        <v>0</v>
      </c>
      <c r="S87" s="35">
        <f t="shared" si="9"/>
        <v>20000</v>
      </c>
      <c r="T87" s="58"/>
      <c r="U87" s="53"/>
      <c r="V87" s="53"/>
    </row>
    <row r="88" spans="1:22" ht="12.75" customHeight="1" x14ac:dyDescent="0.2">
      <c r="A88" s="31" t="s">
        <v>147</v>
      </c>
      <c r="B88" s="32" t="s">
        <v>148</v>
      </c>
      <c r="C88" s="34">
        <v>12000</v>
      </c>
      <c r="D88" s="34">
        <f>+'[1]EGRESOS DETALLADOS-4'!E100</f>
        <v>0</v>
      </c>
      <c r="E88" s="34">
        <f t="shared" si="10"/>
        <v>12000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f t="shared" si="6"/>
        <v>0</v>
      </c>
      <c r="S88" s="35">
        <f t="shared" si="9"/>
        <v>12000</v>
      </c>
      <c r="T88" s="58"/>
      <c r="U88" s="53"/>
      <c r="V88" s="53"/>
    </row>
    <row r="89" spans="1:22" ht="12.75" customHeight="1" x14ac:dyDescent="0.2">
      <c r="A89" s="31">
        <v>274</v>
      </c>
      <c r="B89" s="32" t="s">
        <v>149</v>
      </c>
      <c r="C89" s="34">
        <v>5000</v>
      </c>
      <c r="D89" s="34">
        <f>+'[1]EGRESOS DETALLADOS-4'!E101</f>
        <v>0</v>
      </c>
      <c r="E89" s="34">
        <f t="shared" si="10"/>
        <v>5000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6"/>
        <v>0</v>
      </c>
      <c r="S89" s="35">
        <f t="shared" si="9"/>
        <v>5000</v>
      </c>
      <c r="T89" s="58"/>
      <c r="U89" s="53"/>
      <c r="V89" s="53"/>
    </row>
    <row r="90" spans="1:22" ht="12.75" customHeight="1" x14ac:dyDescent="0.2">
      <c r="A90" s="31">
        <v>275</v>
      </c>
      <c r="B90" s="32" t="s">
        <v>150</v>
      </c>
      <c r="C90" s="34">
        <v>15000</v>
      </c>
      <c r="D90" s="34">
        <f>+'[1]EGRESOS DETALLADOS-4'!E102</f>
        <v>10000</v>
      </c>
      <c r="E90" s="34">
        <f t="shared" si="10"/>
        <v>25000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f t="shared" si="6"/>
        <v>0</v>
      </c>
      <c r="S90" s="35">
        <f t="shared" si="9"/>
        <v>25000</v>
      </c>
      <c r="T90" s="58"/>
      <c r="U90" s="53"/>
      <c r="V90" s="53"/>
    </row>
    <row r="91" spans="1:22" ht="12.75" customHeight="1" x14ac:dyDescent="0.2">
      <c r="A91" s="31" t="s">
        <v>151</v>
      </c>
      <c r="B91" s="32" t="s">
        <v>152</v>
      </c>
      <c r="C91" s="34">
        <v>16000</v>
      </c>
      <c r="D91" s="34">
        <f>+'[1]EGRESOS DETALLADOS-4'!E103</f>
        <v>0</v>
      </c>
      <c r="E91" s="34">
        <f t="shared" si="10"/>
        <v>16000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f t="shared" si="6"/>
        <v>0</v>
      </c>
      <c r="S91" s="35">
        <f t="shared" si="9"/>
        <v>16000</v>
      </c>
      <c r="T91" s="58"/>
      <c r="U91" s="53"/>
      <c r="V91" s="53"/>
    </row>
    <row r="92" spans="1:22" ht="12.75" customHeight="1" x14ac:dyDescent="0.2">
      <c r="A92" s="31" t="s">
        <v>153</v>
      </c>
      <c r="B92" s="32" t="s">
        <v>154</v>
      </c>
      <c r="C92" s="34">
        <v>76000</v>
      </c>
      <c r="D92" s="34">
        <f>+'[1]EGRESOS DETALLADOS-4'!E104</f>
        <v>0</v>
      </c>
      <c r="E92" s="34">
        <f t="shared" si="10"/>
        <v>76000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f t="shared" si="6"/>
        <v>0</v>
      </c>
      <c r="S92" s="35">
        <f t="shared" si="9"/>
        <v>76000</v>
      </c>
      <c r="T92" s="58"/>
      <c r="U92" s="53"/>
      <c r="V92" s="53"/>
    </row>
    <row r="93" spans="1:22" ht="12.75" customHeight="1" x14ac:dyDescent="0.2">
      <c r="A93" s="31" t="s">
        <v>155</v>
      </c>
      <c r="B93" s="32" t="s">
        <v>156</v>
      </c>
      <c r="C93" s="34">
        <v>31600</v>
      </c>
      <c r="D93" s="34">
        <f>+'[1]EGRESOS DETALLADOS-4'!E105</f>
        <v>200000</v>
      </c>
      <c r="E93" s="34">
        <f t="shared" si="10"/>
        <v>231600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f t="shared" ref="R93:R116" si="11">SUM(F93:Q93)</f>
        <v>0</v>
      </c>
      <c r="S93" s="35">
        <f t="shared" si="9"/>
        <v>231600</v>
      </c>
      <c r="T93" s="58"/>
      <c r="U93" s="53"/>
      <c r="V93" s="53"/>
    </row>
    <row r="94" spans="1:22" ht="12.75" customHeight="1" x14ac:dyDescent="0.2">
      <c r="A94" s="31">
        <v>289</v>
      </c>
      <c r="B94" s="32" t="s">
        <v>157</v>
      </c>
      <c r="C94" s="34">
        <v>20000</v>
      </c>
      <c r="D94" s="34">
        <f>+'[1]EGRESOS DETALLADOS-4'!E106</f>
        <v>0</v>
      </c>
      <c r="E94" s="34">
        <f t="shared" si="10"/>
        <v>20000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f t="shared" si="11"/>
        <v>0</v>
      </c>
      <c r="S94" s="35">
        <f t="shared" si="9"/>
        <v>20000</v>
      </c>
      <c r="T94" s="58"/>
      <c r="U94" s="53"/>
      <c r="V94" s="53"/>
    </row>
    <row r="95" spans="1:22" ht="12.75" customHeight="1" x14ac:dyDescent="0.2">
      <c r="A95" s="31" t="s">
        <v>158</v>
      </c>
      <c r="B95" s="32" t="s">
        <v>159</v>
      </c>
      <c r="C95" s="34">
        <v>19576</v>
      </c>
      <c r="D95" s="34">
        <f>+'[1]EGRESOS DETALLADOS-4'!E107</f>
        <v>50000</v>
      </c>
      <c r="E95" s="34">
        <f t="shared" si="10"/>
        <v>69576</v>
      </c>
      <c r="F95" s="34">
        <v>0</v>
      </c>
      <c r="G95" s="34">
        <v>481.5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f t="shared" si="11"/>
        <v>481.5</v>
      </c>
      <c r="S95" s="35">
        <f t="shared" si="9"/>
        <v>69094.5</v>
      </c>
      <c r="T95" s="58"/>
      <c r="U95" s="52"/>
      <c r="V95" s="53"/>
    </row>
    <row r="96" spans="1:22" ht="12.75" customHeight="1" x14ac:dyDescent="0.2">
      <c r="A96" s="31" t="s">
        <v>160</v>
      </c>
      <c r="B96" s="32" t="s">
        <v>161</v>
      </c>
      <c r="C96" s="34">
        <v>18390</v>
      </c>
      <c r="D96" s="34">
        <f>+'[1]EGRESOS DETALLADOS-4'!E108</f>
        <v>0</v>
      </c>
      <c r="E96" s="34">
        <f t="shared" si="10"/>
        <v>18390</v>
      </c>
      <c r="F96" s="34">
        <v>0</v>
      </c>
      <c r="G96" s="34">
        <v>343.95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f t="shared" si="11"/>
        <v>343.95</v>
      </c>
      <c r="S96" s="35">
        <f t="shared" si="9"/>
        <v>18046.05</v>
      </c>
      <c r="T96" s="58"/>
      <c r="U96" s="53"/>
      <c r="V96" s="53"/>
    </row>
    <row r="97" spans="1:22" ht="12.75" customHeight="1" x14ac:dyDescent="0.2">
      <c r="A97" s="31">
        <v>294</v>
      </c>
      <c r="B97" s="37" t="s">
        <v>202</v>
      </c>
      <c r="C97" s="34">
        <v>0</v>
      </c>
      <c r="D97" s="34">
        <f>+'[1]EGRESOS DETALLADOS-4'!E109</f>
        <v>0</v>
      </c>
      <c r="E97" s="34">
        <f t="shared" si="10"/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f t="shared" si="11"/>
        <v>0</v>
      </c>
      <c r="S97" s="35">
        <f t="shared" si="9"/>
        <v>0</v>
      </c>
      <c r="T97" s="58"/>
      <c r="U97" s="53"/>
      <c r="V97" s="53"/>
    </row>
    <row r="98" spans="1:22" ht="12.75" customHeight="1" x14ac:dyDescent="0.2">
      <c r="A98" s="31">
        <v>295</v>
      </c>
      <c r="B98" s="37" t="s">
        <v>203</v>
      </c>
      <c r="C98" s="34">
        <v>0</v>
      </c>
      <c r="D98" s="34">
        <f>+'[1]EGRESOS DETALLADOS-4'!E110</f>
        <v>0</v>
      </c>
      <c r="E98" s="34">
        <f t="shared" si="10"/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f t="shared" si="11"/>
        <v>0</v>
      </c>
      <c r="S98" s="35">
        <f t="shared" si="9"/>
        <v>0</v>
      </c>
      <c r="T98" s="58"/>
      <c r="U98" s="53"/>
      <c r="V98" s="53"/>
    </row>
    <row r="99" spans="1:22" ht="12.75" customHeight="1" x14ac:dyDescent="0.2">
      <c r="A99" s="31" t="s">
        <v>162</v>
      </c>
      <c r="B99" s="32" t="s">
        <v>163</v>
      </c>
      <c r="C99" s="34">
        <v>4680</v>
      </c>
      <c r="D99" s="34">
        <f>+'[1]EGRESOS DETALLADOS-4'!E111</f>
        <v>0</v>
      </c>
      <c r="E99" s="34">
        <f t="shared" si="10"/>
        <v>4680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f t="shared" si="11"/>
        <v>0</v>
      </c>
      <c r="S99" s="35">
        <f t="shared" si="9"/>
        <v>4680</v>
      </c>
      <c r="T99" s="58"/>
      <c r="U99" s="53"/>
      <c r="V99" s="53"/>
    </row>
    <row r="100" spans="1:22" ht="12.75" customHeight="1" x14ac:dyDescent="0.2">
      <c r="A100" s="31" t="s">
        <v>164</v>
      </c>
      <c r="B100" s="32" t="s">
        <v>165</v>
      </c>
      <c r="C100" s="34">
        <v>86000</v>
      </c>
      <c r="D100" s="34">
        <f>+'[1]EGRESOS DETALLADOS-4'!E112</f>
        <v>0</v>
      </c>
      <c r="E100" s="34">
        <f t="shared" si="10"/>
        <v>86000</v>
      </c>
      <c r="F100" s="34">
        <v>0</v>
      </c>
      <c r="G100" s="34">
        <v>47.99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f t="shared" si="11"/>
        <v>47.99</v>
      </c>
      <c r="S100" s="35">
        <f t="shared" si="9"/>
        <v>85952.01</v>
      </c>
      <c r="T100" s="58"/>
      <c r="U100" s="53"/>
      <c r="V100" s="53"/>
    </row>
    <row r="101" spans="1:22" ht="12.75" customHeight="1" x14ac:dyDescent="0.2">
      <c r="A101" s="31" t="s">
        <v>166</v>
      </c>
      <c r="B101" s="32" t="s">
        <v>167</v>
      </c>
      <c r="C101" s="34">
        <v>50000</v>
      </c>
      <c r="D101" s="34">
        <f>+'[1]EGRESOS DETALLADOS-4'!E113</f>
        <v>57000</v>
      </c>
      <c r="E101" s="34">
        <f t="shared" si="10"/>
        <v>107000</v>
      </c>
      <c r="F101" s="34">
        <v>0</v>
      </c>
      <c r="G101" s="34">
        <v>15520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f t="shared" si="11"/>
        <v>15520</v>
      </c>
      <c r="S101" s="35">
        <f t="shared" si="9"/>
        <v>91480</v>
      </c>
      <c r="T101" s="58"/>
      <c r="U101" s="53"/>
      <c r="V101" s="53"/>
    </row>
    <row r="102" spans="1:22" ht="12.75" customHeight="1" x14ac:dyDescent="0.2">
      <c r="A102" s="31" t="s">
        <v>168</v>
      </c>
      <c r="B102" s="32" t="s">
        <v>169</v>
      </c>
      <c r="C102" s="34">
        <v>12600</v>
      </c>
      <c r="D102" s="34">
        <f>+'[1]EGRESOS DETALLADOS-4'!E114</f>
        <v>0</v>
      </c>
      <c r="E102" s="34">
        <f t="shared" si="10"/>
        <v>12600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f t="shared" si="11"/>
        <v>0</v>
      </c>
      <c r="S102" s="35">
        <f t="shared" si="9"/>
        <v>12600</v>
      </c>
      <c r="T102" s="58"/>
      <c r="U102" s="53"/>
      <c r="V102" s="53"/>
    </row>
    <row r="103" spans="1:22" ht="12.75" customHeight="1" x14ac:dyDescent="0.2">
      <c r="A103" s="39"/>
      <c r="B103" s="40" t="s">
        <v>170</v>
      </c>
      <c r="C103" s="41">
        <f>SUM(C66:C102)</f>
        <v>1522445</v>
      </c>
      <c r="D103" s="41">
        <f>SUM(D66:D102)</f>
        <v>332000</v>
      </c>
      <c r="E103" s="41">
        <f t="shared" ref="E103:Q103" si="12">SUM(E66:E102)</f>
        <v>1854445</v>
      </c>
      <c r="F103" s="41">
        <f t="shared" si="12"/>
        <v>0</v>
      </c>
      <c r="G103" s="41">
        <f t="shared" si="12"/>
        <v>27053.54</v>
      </c>
      <c r="H103" s="41">
        <f t="shared" si="12"/>
        <v>0</v>
      </c>
      <c r="I103" s="41">
        <f t="shared" si="12"/>
        <v>0</v>
      </c>
      <c r="J103" s="41">
        <f t="shared" si="12"/>
        <v>0</v>
      </c>
      <c r="K103" s="41">
        <f t="shared" si="12"/>
        <v>0</v>
      </c>
      <c r="L103" s="41">
        <f t="shared" si="12"/>
        <v>0</v>
      </c>
      <c r="M103" s="41">
        <f t="shared" si="12"/>
        <v>0</v>
      </c>
      <c r="N103" s="41">
        <f t="shared" si="12"/>
        <v>0</v>
      </c>
      <c r="O103" s="41">
        <f t="shared" si="12"/>
        <v>0</v>
      </c>
      <c r="P103" s="41">
        <f t="shared" si="12"/>
        <v>0</v>
      </c>
      <c r="Q103" s="41">
        <f t="shared" si="12"/>
        <v>0</v>
      </c>
      <c r="R103" s="41">
        <f t="shared" si="11"/>
        <v>27053.54</v>
      </c>
      <c r="S103" s="42">
        <f>SUM(S66:S102)</f>
        <v>1827391.46</v>
      </c>
      <c r="T103" s="58"/>
      <c r="U103" s="52"/>
      <c r="V103" s="52"/>
    </row>
    <row r="104" spans="1:22" ht="12.75" customHeight="1" x14ac:dyDescent="0.2">
      <c r="A104" s="31"/>
      <c r="B104" s="43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44"/>
      <c r="T104" s="58"/>
      <c r="U104" s="52"/>
      <c r="V104" s="52"/>
    </row>
    <row r="105" spans="1:22" ht="12.75" customHeight="1" x14ac:dyDescent="0.2">
      <c r="A105" s="31" t="s">
        <v>171</v>
      </c>
      <c r="B105" s="32" t="s">
        <v>172</v>
      </c>
      <c r="C105" s="34">
        <v>100000</v>
      </c>
      <c r="D105" s="34">
        <f>+'[1]EGRESOS DETALLADOS-4'!E115</f>
        <v>0</v>
      </c>
      <c r="E105" s="34">
        <f>+C105+D105</f>
        <v>100000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f t="shared" si="11"/>
        <v>0</v>
      </c>
      <c r="S105" s="35">
        <f t="shared" ref="S105:S110" si="13">+E105-R105</f>
        <v>100000</v>
      </c>
      <c r="T105" s="58"/>
      <c r="U105" s="53"/>
      <c r="V105" s="53"/>
    </row>
    <row r="106" spans="1:22" ht="12.75" customHeight="1" x14ac:dyDescent="0.2">
      <c r="A106" s="31" t="s">
        <v>173</v>
      </c>
      <c r="B106" s="32" t="s">
        <v>174</v>
      </c>
      <c r="C106" s="34">
        <v>24000</v>
      </c>
      <c r="D106" s="34">
        <f>+'[1]EGRESOS DETALLADOS-4'!E116</f>
        <v>0</v>
      </c>
      <c r="E106" s="34">
        <f t="shared" ref="E106:E110" si="14">+C106+D106</f>
        <v>24000</v>
      </c>
      <c r="F106" s="34">
        <v>0</v>
      </c>
      <c r="G106" s="34">
        <v>9100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f t="shared" si="11"/>
        <v>9100</v>
      </c>
      <c r="S106" s="35">
        <f t="shared" si="13"/>
        <v>14900</v>
      </c>
      <c r="T106" s="58"/>
      <c r="U106" s="53"/>
      <c r="V106" s="53"/>
    </row>
    <row r="107" spans="1:22" ht="12.75" customHeight="1" x14ac:dyDescent="0.2">
      <c r="A107" s="31">
        <v>325</v>
      </c>
      <c r="B107" s="37" t="s">
        <v>175</v>
      </c>
      <c r="C107" s="34">
        <v>350000</v>
      </c>
      <c r="D107" s="34">
        <f>+'[1]EGRESOS DETALLADOS-4'!E117</f>
        <v>0</v>
      </c>
      <c r="E107" s="34">
        <f t="shared" si="14"/>
        <v>350000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f t="shared" si="11"/>
        <v>0</v>
      </c>
      <c r="S107" s="35">
        <f t="shared" si="13"/>
        <v>350000</v>
      </c>
      <c r="T107" s="58"/>
      <c r="U107" s="53"/>
      <c r="V107" s="53"/>
    </row>
    <row r="108" spans="1:22" ht="12.75" customHeight="1" x14ac:dyDescent="0.2">
      <c r="A108" s="31" t="s">
        <v>176</v>
      </c>
      <c r="B108" s="32" t="s">
        <v>177</v>
      </c>
      <c r="C108" s="34">
        <v>18000</v>
      </c>
      <c r="D108" s="34">
        <f>+'[1]EGRESOS DETALLADOS-4'!E118</f>
        <v>0</v>
      </c>
      <c r="E108" s="34">
        <f t="shared" si="14"/>
        <v>18000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f t="shared" si="11"/>
        <v>0</v>
      </c>
      <c r="S108" s="35">
        <f t="shared" si="13"/>
        <v>18000</v>
      </c>
      <c r="T108" s="58"/>
      <c r="U108" s="53"/>
      <c r="V108" s="53"/>
    </row>
    <row r="109" spans="1:22" ht="12.75" customHeight="1" x14ac:dyDescent="0.2">
      <c r="A109" s="31" t="s">
        <v>178</v>
      </c>
      <c r="B109" s="32" t="s">
        <v>179</v>
      </c>
      <c r="C109" s="34">
        <v>150000</v>
      </c>
      <c r="D109" s="34">
        <f>+'[1]EGRESOS DETALLADOS-4'!E119</f>
        <v>0</v>
      </c>
      <c r="E109" s="34">
        <f t="shared" si="14"/>
        <v>150000</v>
      </c>
      <c r="F109" s="34">
        <v>0</v>
      </c>
      <c r="G109" s="34">
        <v>17272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 t="shared" si="11"/>
        <v>17272</v>
      </c>
      <c r="S109" s="35">
        <f t="shared" si="13"/>
        <v>132728</v>
      </c>
      <c r="T109" s="58"/>
      <c r="U109" s="53"/>
      <c r="V109" s="53"/>
    </row>
    <row r="110" spans="1:22" ht="12.75" customHeight="1" x14ac:dyDescent="0.2">
      <c r="A110" s="31" t="s">
        <v>180</v>
      </c>
      <c r="B110" s="32" t="s">
        <v>181</v>
      </c>
      <c r="C110" s="34">
        <v>270000</v>
      </c>
      <c r="D110" s="34">
        <f>+'[1]EGRESOS DETALLADOS-4'!E120</f>
        <v>0</v>
      </c>
      <c r="E110" s="34">
        <f t="shared" si="14"/>
        <v>270000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f t="shared" si="11"/>
        <v>0</v>
      </c>
      <c r="S110" s="35">
        <f t="shared" si="13"/>
        <v>270000</v>
      </c>
      <c r="T110" s="58"/>
      <c r="U110" s="53"/>
      <c r="V110" s="53"/>
    </row>
    <row r="111" spans="1:22" ht="12.75" customHeight="1" x14ac:dyDescent="0.2">
      <c r="A111" s="39"/>
      <c r="B111" s="40" t="s">
        <v>182</v>
      </c>
      <c r="C111" s="41">
        <f t="shared" ref="C111:Q111" si="15">SUM(C105:C110)</f>
        <v>912000</v>
      </c>
      <c r="D111" s="41">
        <f>SUM(D105:D110)</f>
        <v>0</v>
      </c>
      <c r="E111" s="41">
        <f>SUM(E105:E110)</f>
        <v>912000</v>
      </c>
      <c r="F111" s="41">
        <f t="shared" si="15"/>
        <v>0</v>
      </c>
      <c r="G111" s="41">
        <f t="shared" si="15"/>
        <v>26372</v>
      </c>
      <c r="H111" s="41">
        <f t="shared" si="15"/>
        <v>0</v>
      </c>
      <c r="I111" s="41">
        <f t="shared" si="15"/>
        <v>0</v>
      </c>
      <c r="J111" s="41">
        <f t="shared" si="15"/>
        <v>0</v>
      </c>
      <c r="K111" s="41">
        <f t="shared" si="15"/>
        <v>0</v>
      </c>
      <c r="L111" s="41">
        <f t="shared" si="15"/>
        <v>0</v>
      </c>
      <c r="M111" s="41">
        <f t="shared" si="15"/>
        <v>0</v>
      </c>
      <c r="N111" s="41">
        <f t="shared" si="15"/>
        <v>0</v>
      </c>
      <c r="O111" s="41">
        <f t="shared" si="15"/>
        <v>0</v>
      </c>
      <c r="P111" s="41">
        <f t="shared" si="15"/>
        <v>0</v>
      </c>
      <c r="Q111" s="41">
        <f t="shared" si="15"/>
        <v>0</v>
      </c>
      <c r="R111" s="41">
        <f t="shared" si="11"/>
        <v>26372</v>
      </c>
      <c r="S111" s="42">
        <f>SUM(S105:S110)</f>
        <v>885628</v>
      </c>
      <c r="T111" s="58"/>
      <c r="U111" s="53"/>
      <c r="V111" s="53"/>
    </row>
    <row r="112" spans="1:22" ht="12.75" customHeight="1" x14ac:dyDescent="0.2">
      <c r="A112" s="31" t="s">
        <v>183</v>
      </c>
      <c r="B112" s="32" t="s">
        <v>184</v>
      </c>
      <c r="C112" s="34">
        <v>610000</v>
      </c>
      <c r="D112" s="34">
        <v>0</v>
      </c>
      <c r="E112" s="34">
        <f>+C112+D112</f>
        <v>610000</v>
      </c>
      <c r="F112" s="34">
        <v>0</v>
      </c>
      <c r="G112" s="34">
        <v>1866.1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f t="shared" si="11"/>
        <v>1866.1</v>
      </c>
      <c r="S112" s="35">
        <f>+E112-R112</f>
        <v>608133.9</v>
      </c>
      <c r="T112" s="58"/>
      <c r="U112" s="53"/>
      <c r="V112" s="53"/>
    </row>
    <row r="113" spans="1:22" ht="12.75" customHeight="1" x14ac:dyDescent="0.2">
      <c r="A113" s="31" t="s">
        <v>185</v>
      </c>
      <c r="B113" s="32" t="s">
        <v>186</v>
      </c>
      <c r="C113" s="34">
        <v>296250</v>
      </c>
      <c r="D113" s="34">
        <v>0</v>
      </c>
      <c r="E113" s="34">
        <f t="shared" ref="E113:E114" si="16">+C113+D113</f>
        <v>296250</v>
      </c>
      <c r="F113" s="34">
        <v>0</v>
      </c>
      <c r="G113" s="34">
        <v>1121.74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f t="shared" si="11"/>
        <v>1121.74</v>
      </c>
      <c r="S113" s="35">
        <f>+E113-R113</f>
        <v>295128.26</v>
      </c>
      <c r="T113" s="58"/>
      <c r="U113" s="53"/>
      <c r="V113" s="53"/>
    </row>
    <row r="114" spans="1:22" ht="12.75" customHeight="1" x14ac:dyDescent="0.2">
      <c r="A114" s="31" t="s">
        <v>187</v>
      </c>
      <c r="B114" s="32" t="s">
        <v>188</v>
      </c>
      <c r="C114" s="34">
        <v>48750</v>
      </c>
      <c r="D114" s="34">
        <v>0</v>
      </c>
      <c r="E114" s="34">
        <f t="shared" si="16"/>
        <v>48750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f t="shared" si="11"/>
        <v>0</v>
      </c>
      <c r="S114" s="35">
        <f>+E114-R114</f>
        <v>48750</v>
      </c>
      <c r="T114" s="58"/>
      <c r="U114" s="53"/>
      <c r="V114" s="53"/>
    </row>
    <row r="115" spans="1:22" ht="12.75" customHeight="1" thickBot="1" x14ac:dyDescent="0.25">
      <c r="A115" s="39"/>
      <c r="B115" s="40" t="s">
        <v>189</v>
      </c>
      <c r="C115" s="45">
        <f>SUM(C112:C114)</f>
        <v>955000</v>
      </c>
      <c r="D115" s="45">
        <f>SUM(D112:D114)</f>
        <v>0</v>
      </c>
      <c r="E115" s="45">
        <f>SUM(E112:E114)</f>
        <v>955000</v>
      </c>
      <c r="F115" s="45">
        <f>SUM(F112:F114)</f>
        <v>0</v>
      </c>
      <c r="G115" s="45">
        <f>SUM(G112:G114)</f>
        <v>2987.84</v>
      </c>
      <c r="H115" s="45">
        <f t="shared" ref="H115:Q117" si="17">SUM(H112:H114)</f>
        <v>0</v>
      </c>
      <c r="I115" s="45">
        <f t="shared" si="17"/>
        <v>0</v>
      </c>
      <c r="J115" s="45">
        <f t="shared" si="17"/>
        <v>0</v>
      </c>
      <c r="K115" s="45">
        <f t="shared" si="17"/>
        <v>0</v>
      </c>
      <c r="L115" s="45">
        <f t="shared" si="17"/>
        <v>0</v>
      </c>
      <c r="M115" s="45">
        <f t="shared" si="17"/>
        <v>0</v>
      </c>
      <c r="N115" s="45">
        <f t="shared" si="17"/>
        <v>0</v>
      </c>
      <c r="O115" s="45">
        <f t="shared" si="17"/>
        <v>0</v>
      </c>
      <c r="P115" s="45">
        <f t="shared" si="17"/>
        <v>0</v>
      </c>
      <c r="Q115" s="45">
        <f t="shared" si="17"/>
        <v>0</v>
      </c>
      <c r="R115" s="45">
        <f t="shared" si="11"/>
        <v>2987.84</v>
      </c>
      <c r="S115" s="46">
        <f>SUM(S112:S114)</f>
        <v>952012.16</v>
      </c>
      <c r="T115" s="58"/>
      <c r="U115" s="53"/>
      <c r="V115" s="53"/>
    </row>
    <row r="116" spans="1:22" ht="12.75" customHeight="1" x14ac:dyDescent="0.2">
      <c r="A116" s="31">
        <v>913</v>
      </c>
      <c r="B116" s="32" t="s">
        <v>190</v>
      </c>
      <c r="C116" s="34">
        <v>215000</v>
      </c>
      <c r="D116" s="34">
        <v>0</v>
      </c>
      <c r="E116" s="34">
        <f>+C116+D116</f>
        <v>215000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f t="shared" si="11"/>
        <v>0</v>
      </c>
      <c r="S116" s="35">
        <f>+E116-R116</f>
        <v>215000</v>
      </c>
      <c r="T116" s="58"/>
      <c r="U116" s="53"/>
      <c r="V116" s="53"/>
    </row>
    <row r="117" spans="1:22" ht="12.75" customHeight="1" thickBot="1" x14ac:dyDescent="0.25">
      <c r="A117" s="39"/>
      <c r="B117" s="40" t="s">
        <v>191</v>
      </c>
      <c r="C117" s="45">
        <f>SUM(C116)</f>
        <v>215000</v>
      </c>
      <c r="D117" s="45">
        <f>SUM(D116)</f>
        <v>0</v>
      </c>
      <c r="E117" s="45">
        <f>SUM(E116)</f>
        <v>215000</v>
      </c>
      <c r="F117" s="45">
        <f>SUM(F114:F116)</f>
        <v>0</v>
      </c>
      <c r="G117" s="45">
        <v>0</v>
      </c>
      <c r="H117" s="45">
        <v>0</v>
      </c>
      <c r="I117" s="45">
        <f t="shared" si="17"/>
        <v>0</v>
      </c>
      <c r="J117" s="45">
        <f t="shared" si="17"/>
        <v>0</v>
      </c>
      <c r="K117" s="45">
        <f t="shared" si="17"/>
        <v>0</v>
      </c>
      <c r="L117" s="45">
        <v>0</v>
      </c>
      <c r="M117" s="45">
        <f t="shared" si="17"/>
        <v>0</v>
      </c>
      <c r="N117" s="45">
        <f t="shared" si="17"/>
        <v>0</v>
      </c>
      <c r="O117" s="45">
        <f t="shared" si="17"/>
        <v>0</v>
      </c>
      <c r="P117" s="45">
        <f t="shared" si="17"/>
        <v>0</v>
      </c>
      <c r="Q117" s="45">
        <f t="shared" si="17"/>
        <v>0</v>
      </c>
      <c r="R117" s="45">
        <f>SUM(F117:Q117)</f>
        <v>0</v>
      </c>
      <c r="S117" s="46">
        <f>SUM(S116)</f>
        <v>215000</v>
      </c>
      <c r="T117" s="58"/>
      <c r="U117" s="53"/>
      <c r="V117" s="53"/>
    </row>
    <row r="118" spans="1:22" ht="12.75" customHeight="1" thickBot="1" x14ac:dyDescent="0.25">
      <c r="A118" s="47"/>
      <c r="B118" s="48" t="s">
        <v>192</v>
      </c>
      <c r="C118" s="49">
        <f>C111+C103+C65+C35+C115+C117</f>
        <v>19500000</v>
      </c>
      <c r="D118" s="49">
        <f>+D117+D115+D111+D103+D65+D35</f>
        <v>-155000</v>
      </c>
      <c r="E118" s="49">
        <f>E111+E103+E65+E35+E115+E117</f>
        <v>19345000</v>
      </c>
      <c r="F118" s="49">
        <f t="shared" ref="F118:P118" si="18">F111+F103+F65+F35+F115</f>
        <v>702727.96</v>
      </c>
      <c r="G118" s="49">
        <f t="shared" si="18"/>
        <v>961708.66</v>
      </c>
      <c r="H118" s="49">
        <f t="shared" si="18"/>
        <v>0</v>
      </c>
      <c r="I118" s="49">
        <f t="shared" si="18"/>
        <v>0</v>
      </c>
      <c r="J118" s="49">
        <f t="shared" si="18"/>
        <v>0</v>
      </c>
      <c r="K118" s="49">
        <f t="shared" si="18"/>
        <v>0</v>
      </c>
      <c r="L118" s="49">
        <f t="shared" si="18"/>
        <v>0</v>
      </c>
      <c r="M118" s="49">
        <f t="shared" si="18"/>
        <v>0</v>
      </c>
      <c r="N118" s="49">
        <f t="shared" si="18"/>
        <v>0</v>
      </c>
      <c r="O118" s="49">
        <f t="shared" si="18"/>
        <v>0</v>
      </c>
      <c r="P118" s="49">
        <f t="shared" si="18"/>
        <v>0</v>
      </c>
      <c r="Q118" s="49">
        <f>Q117+Q115+Q111+Q103+Q65+Q35</f>
        <v>0</v>
      </c>
      <c r="R118" s="49">
        <f>SUM(F118:Q118)</f>
        <v>1664436.62</v>
      </c>
      <c r="S118" s="50">
        <f>S111+S103+S65+S35+S115+S117</f>
        <v>17680563.380000003</v>
      </c>
      <c r="T118" s="58"/>
      <c r="U118" s="52"/>
      <c r="V118" s="52"/>
    </row>
    <row r="119" spans="1:22" ht="12.75" customHeight="1" x14ac:dyDescent="0.2">
      <c r="A119" s="51"/>
      <c r="B119" s="32"/>
      <c r="C119" s="34"/>
      <c r="D119" s="34"/>
      <c r="E119" s="34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3"/>
      <c r="S119" s="52"/>
      <c r="T119" s="58"/>
      <c r="U119" s="53"/>
      <c r="V119" s="53"/>
    </row>
    <row r="120" spans="1:22" ht="12.75" customHeight="1" x14ac:dyDescent="0.2">
      <c r="A120" s="51"/>
      <c r="B120" s="32"/>
      <c r="C120" s="34"/>
      <c r="D120" s="34"/>
      <c r="E120" s="34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3"/>
      <c r="S120" s="52"/>
      <c r="T120" s="58"/>
      <c r="U120" s="53"/>
      <c r="V120" s="53"/>
    </row>
    <row r="121" spans="1:22" ht="12.75" customHeight="1" x14ac:dyDescent="0.2">
      <c r="A121" s="51"/>
      <c r="B121" s="32"/>
      <c r="C121" s="34"/>
      <c r="D121" s="34"/>
      <c r="E121" s="34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3"/>
      <c r="S121" s="52"/>
      <c r="T121" s="58"/>
      <c r="U121" s="53"/>
      <c r="V121" s="53"/>
    </row>
    <row r="122" spans="1:22" ht="12.75" customHeight="1" x14ac:dyDescent="0.2">
      <c r="A122" s="51"/>
      <c r="B122" s="32"/>
      <c r="C122" s="34"/>
      <c r="D122" s="34"/>
      <c r="E122" s="34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3"/>
      <c r="S122" s="52"/>
      <c r="T122" s="58"/>
      <c r="U122" s="53"/>
      <c r="V122" s="53"/>
    </row>
    <row r="123" spans="1:22" ht="12.75" customHeight="1" x14ac:dyDescent="0.2">
      <c r="A123" s="51"/>
      <c r="B123" s="32"/>
      <c r="C123" s="34"/>
      <c r="D123" s="34"/>
      <c r="E123" s="34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3"/>
      <c r="S123" s="52"/>
      <c r="T123" s="58"/>
      <c r="U123" s="53"/>
      <c r="V123" s="53"/>
    </row>
    <row r="124" spans="1:22" ht="12.75" customHeight="1" x14ac:dyDescent="0.2">
      <c r="A124" s="51"/>
      <c r="B124" s="32"/>
      <c r="C124" s="34"/>
      <c r="D124" s="34"/>
      <c r="E124" s="34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3"/>
      <c r="S124" s="52"/>
      <c r="T124" s="58"/>
      <c r="U124" s="53"/>
      <c r="V124" s="53"/>
    </row>
    <row r="125" spans="1:22" ht="12.75" customHeight="1" x14ac:dyDescent="0.25">
      <c r="A125" s="51"/>
      <c r="B125" s="65" t="s">
        <v>193</v>
      </c>
      <c r="C125" s="65"/>
      <c r="D125" s="34"/>
      <c r="E125" s="34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3"/>
      <c r="S125" s="52"/>
      <c r="T125" s="58"/>
      <c r="U125" s="53"/>
      <c r="V125" s="53"/>
    </row>
    <row r="126" spans="1:22" ht="12.75" customHeight="1" x14ac:dyDescent="0.25">
      <c r="A126" s="51"/>
      <c r="B126" s="65" t="s">
        <v>194</v>
      </c>
      <c r="C126" s="65"/>
      <c r="D126" s="34"/>
      <c r="E126" s="34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3"/>
      <c r="S126" s="52"/>
      <c r="T126" s="58"/>
      <c r="U126" s="53"/>
      <c r="V126" s="53"/>
    </row>
    <row r="127" spans="1:22" ht="12.75" customHeight="1" x14ac:dyDescent="0.2">
      <c r="A127" s="54"/>
      <c r="B127" s="53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29"/>
      <c r="O127" s="52"/>
      <c r="P127" s="52"/>
      <c r="Q127" s="52"/>
      <c r="R127" s="52"/>
      <c r="S127" s="52"/>
      <c r="T127" s="53"/>
      <c r="U127" s="53"/>
      <c r="V127" s="53"/>
    </row>
    <row r="128" spans="1:22" ht="12.75" customHeight="1" x14ac:dyDescent="0.2">
      <c r="A128" s="54"/>
      <c r="B128" s="53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29"/>
      <c r="O128" s="52"/>
      <c r="P128" s="52"/>
      <c r="Q128" s="52"/>
      <c r="R128" s="52"/>
      <c r="S128" s="52"/>
      <c r="T128" s="53"/>
      <c r="U128" s="53"/>
      <c r="V128" s="53"/>
    </row>
    <row r="129" spans="1:22" ht="12.75" customHeight="1" x14ac:dyDescent="0.25">
      <c r="A129" s="54"/>
      <c r="B129" s="66" t="s">
        <v>197</v>
      </c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53"/>
      <c r="U129" s="53"/>
      <c r="V129" s="53"/>
    </row>
    <row r="130" spans="1:22" ht="12.75" customHeight="1" x14ac:dyDescent="0.25">
      <c r="A130" s="54"/>
      <c r="B130" s="66" t="s">
        <v>198</v>
      </c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</row>
  </sheetData>
  <sortState ref="A99:O104">
    <sortCondition ref="A99:A104"/>
  </sortState>
  <mergeCells count="10">
    <mergeCell ref="B126:C126"/>
    <mergeCell ref="B129:S129"/>
    <mergeCell ref="B130:V130"/>
    <mergeCell ref="B2:Q2"/>
    <mergeCell ref="B3:Q3"/>
    <mergeCell ref="B4:Q4"/>
    <mergeCell ref="A13:S13"/>
    <mergeCell ref="A14:S14"/>
    <mergeCell ref="A15:S15"/>
    <mergeCell ref="B125:C125"/>
  </mergeCells>
  <phoneticPr fontId="0" type="noConversion"/>
  <conditionalFormatting sqref="T15">
    <cfRule type="cellIs" dxfId="1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2023-04-03T14:59:50Z</dcterms:modified>
</cp:coreProperties>
</file>