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1 Noviembre 2022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K117" i="2" l="1"/>
  <c r="I117" i="2"/>
  <c r="R116" i="2"/>
  <c r="E116" i="2"/>
  <c r="S116" i="2" s="1"/>
  <c r="S117" i="2" s="1"/>
  <c r="Q115" i="2"/>
  <c r="Q117" i="2" s="1"/>
  <c r="P115" i="2"/>
  <c r="P117" i="2" s="1"/>
  <c r="O115" i="2"/>
  <c r="O117" i="2" s="1"/>
  <c r="N115" i="2"/>
  <c r="N117" i="2" s="1"/>
  <c r="M115" i="2"/>
  <c r="M117" i="2" s="1"/>
  <c r="L115" i="2"/>
  <c r="K115" i="2"/>
  <c r="J115" i="2"/>
  <c r="J117" i="2" s="1"/>
  <c r="I115" i="2"/>
  <c r="H115" i="2"/>
  <c r="G115" i="2"/>
  <c r="F115" i="2"/>
  <c r="R115" i="2" s="1"/>
  <c r="C115" i="2"/>
  <c r="C117" i="2" s="1"/>
  <c r="R114" i="2"/>
  <c r="S114" i="2" s="1"/>
  <c r="E114" i="2"/>
  <c r="S113" i="2"/>
  <c r="R113" i="2"/>
  <c r="E113" i="2"/>
  <c r="R112" i="2"/>
  <c r="E112" i="2"/>
  <c r="E115" i="2" s="1"/>
  <c r="Q111" i="2"/>
  <c r="Q118" i="2" s="1"/>
  <c r="P111" i="2"/>
  <c r="O111" i="2"/>
  <c r="N111" i="2"/>
  <c r="M111" i="2"/>
  <c r="M118" i="2" s="1"/>
  <c r="L111" i="2"/>
  <c r="K111" i="2"/>
  <c r="K118" i="2" s="1"/>
  <c r="J111" i="2"/>
  <c r="I111" i="2"/>
  <c r="I118" i="2" s="1"/>
  <c r="H111" i="2"/>
  <c r="G111" i="2"/>
  <c r="G118" i="2" s="1"/>
  <c r="F111" i="2"/>
  <c r="R111" i="2" s="1"/>
  <c r="C111" i="2"/>
  <c r="R110" i="2"/>
  <c r="E110" i="2"/>
  <c r="S110" i="2" s="1"/>
  <c r="R109" i="2"/>
  <c r="S109" i="2" s="1"/>
  <c r="E109" i="2"/>
  <c r="S108" i="2"/>
  <c r="R108" i="2"/>
  <c r="E108" i="2"/>
  <c r="R107" i="2"/>
  <c r="E107" i="2"/>
  <c r="S107" i="2" s="1"/>
  <c r="R106" i="2"/>
  <c r="E106" i="2"/>
  <c r="S106" i="2" s="1"/>
  <c r="R105" i="2"/>
  <c r="S105" i="2" s="1"/>
  <c r="E105" i="2"/>
  <c r="Q103" i="2"/>
  <c r="O103" i="2"/>
  <c r="N103" i="2"/>
  <c r="M103" i="2"/>
  <c r="L103" i="2"/>
  <c r="K103" i="2"/>
  <c r="J103" i="2"/>
  <c r="I103" i="2"/>
  <c r="H103" i="2"/>
  <c r="G103" i="2"/>
  <c r="F103" i="2"/>
  <c r="R103" i="2" s="1"/>
  <c r="C103" i="2"/>
  <c r="S102" i="2"/>
  <c r="R102" i="2"/>
  <c r="E102" i="2"/>
  <c r="R101" i="2"/>
  <c r="P101" i="2"/>
  <c r="E101" i="2"/>
  <c r="S101" i="2" s="1"/>
  <c r="R100" i="2"/>
  <c r="E100" i="2"/>
  <c r="S100" i="2" s="1"/>
  <c r="R99" i="2"/>
  <c r="E99" i="2"/>
  <c r="S99" i="2" s="1"/>
  <c r="R98" i="2"/>
  <c r="S98" i="2" s="1"/>
  <c r="E98" i="2"/>
  <c r="S97" i="2"/>
  <c r="R97" i="2"/>
  <c r="E97" i="2"/>
  <c r="R96" i="2"/>
  <c r="P96" i="2"/>
  <c r="E96" i="2"/>
  <c r="S96" i="2" s="1"/>
  <c r="R95" i="2"/>
  <c r="E95" i="2"/>
  <c r="S95" i="2" s="1"/>
  <c r="P94" i="2"/>
  <c r="R94" i="2" s="1"/>
  <c r="S94" i="2" s="1"/>
  <c r="E94" i="2"/>
  <c r="R93" i="2"/>
  <c r="E93" i="2"/>
  <c r="S93" i="2" s="1"/>
  <c r="R92" i="2"/>
  <c r="S92" i="2" s="1"/>
  <c r="E92" i="2"/>
  <c r="S91" i="2"/>
  <c r="R91" i="2"/>
  <c r="E91" i="2"/>
  <c r="R90" i="2"/>
  <c r="E90" i="2"/>
  <c r="S90" i="2" s="1"/>
  <c r="R89" i="2"/>
  <c r="E89" i="2"/>
  <c r="S89" i="2" s="1"/>
  <c r="R88" i="2"/>
  <c r="S88" i="2" s="1"/>
  <c r="E88" i="2"/>
  <c r="S87" i="2"/>
  <c r="R87" i="2"/>
  <c r="E87" i="2"/>
  <c r="R86" i="2"/>
  <c r="E86" i="2"/>
  <c r="S86" i="2" s="1"/>
  <c r="R85" i="2"/>
  <c r="E85" i="2"/>
  <c r="S85" i="2" s="1"/>
  <c r="R84" i="2"/>
  <c r="S84" i="2" s="1"/>
  <c r="E84" i="2"/>
  <c r="S83" i="2"/>
  <c r="R83" i="2"/>
  <c r="E83" i="2"/>
  <c r="R82" i="2"/>
  <c r="P82" i="2"/>
  <c r="E82" i="2"/>
  <c r="S82" i="2" s="1"/>
  <c r="R81" i="2"/>
  <c r="E81" i="2"/>
  <c r="S81" i="2" s="1"/>
  <c r="R80" i="2"/>
  <c r="E80" i="2"/>
  <c r="S80" i="2" s="1"/>
  <c r="R79" i="2"/>
  <c r="S79" i="2" s="1"/>
  <c r="E79" i="2"/>
  <c r="S78" i="2"/>
  <c r="R78" i="2"/>
  <c r="E78" i="2"/>
  <c r="R77" i="2"/>
  <c r="E77" i="2"/>
  <c r="S77" i="2" s="1"/>
  <c r="R76" i="2"/>
  <c r="E76" i="2"/>
  <c r="S76" i="2" s="1"/>
  <c r="R75" i="2"/>
  <c r="S75" i="2" s="1"/>
  <c r="E75" i="2"/>
  <c r="S74" i="2"/>
  <c r="R74" i="2"/>
  <c r="E74" i="2"/>
  <c r="R73" i="2"/>
  <c r="E73" i="2"/>
  <c r="S73" i="2" s="1"/>
  <c r="R72" i="2"/>
  <c r="E72" i="2"/>
  <c r="S72" i="2" s="1"/>
  <c r="R71" i="2"/>
  <c r="S71" i="2" s="1"/>
  <c r="E71" i="2"/>
  <c r="P70" i="2"/>
  <c r="R70" i="2" s="1"/>
  <c r="S70" i="2" s="1"/>
  <c r="E70" i="2"/>
  <c r="S69" i="2"/>
  <c r="R69" i="2"/>
  <c r="E69" i="2"/>
  <c r="R68" i="2"/>
  <c r="E68" i="2"/>
  <c r="S68" i="2" s="1"/>
  <c r="R67" i="2"/>
  <c r="E67" i="2"/>
  <c r="S67" i="2" s="1"/>
  <c r="R66" i="2"/>
  <c r="P66" i="2"/>
  <c r="P103" i="2" s="1"/>
  <c r="P118" i="2" s="1"/>
  <c r="E66" i="2"/>
  <c r="S66" i="2" s="1"/>
  <c r="S103" i="2" s="1"/>
  <c r="Q65" i="2"/>
  <c r="N65" i="2"/>
  <c r="N118" i="2" s="1"/>
  <c r="M65" i="2"/>
  <c r="L65" i="2"/>
  <c r="L118" i="2" s="1"/>
  <c r="K65" i="2"/>
  <c r="J65" i="2"/>
  <c r="J118" i="2" s="1"/>
  <c r="I65" i="2"/>
  <c r="H65" i="2"/>
  <c r="H118" i="2" s="1"/>
  <c r="G65" i="2"/>
  <c r="F65" i="2"/>
  <c r="F118" i="2" s="1"/>
  <c r="C65" i="2"/>
  <c r="C118" i="2" s="1"/>
  <c r="R64" i="2"/>
  <c r="P64" i="2"/>
  <c r="E64" i="2"/>
  <c r="S64" i="2" s="1"/>
  <c r="R63" i="2"/>
  <c r="S63" i="2" s="1"/>
  <c r="E63" i="2"/>
  <c r="P62" i="2"/>
  <c r="R62" i="2" s="1"/>
  <c r="S62" i="2" s="1"/>
  <c r="E62" i="2"/>
  <c r="S61" i="2"/>
  <c r="R61" i="2"/>
  <c r="E61" i="2"/>
  <c r="R60" i="2"/>
  <c r="E60" i="2"/>
  <c r="S60" i="2" s="1"/>
  <c r="R59" i="2"/>
  <c r="E59" i="2"/>
  <c r="S59" i="2" s="1"/>
  <c r="R58" i="2"/>
  <c r="S58" i="2" s="1"/>
  <c r="E58" i="2"/>
  <c r="S57" i="2"/>
  <c r="R57" i="2"/>
  <c r="E57" i="2"/>
  <c r="R56" i="2"/>
  <c r="E56" i="2"/>
  <c r="S56" i="2" s="1"/>
  <c r="R55" i="2"/>
  <c r="E55" i="2"/>
  <c r="S55" i="2" s="1"/>
  <c r="R54" i="2"/>
  <c r="S54" i="2" s="1"/>
  <c r="E54" i="2"/>
  <c r="S53" i="2"/>
  <c r="R53" i="2"/>
  <c r="E53" i="2"/>
  <c r="R52" i="2"/>
  <c r="E52" i="2"/>
  <c r="S52" i="2" s="1"/>
  <c r="P51" i="2"/>
  <c r="R51" i="2" s="1"/>
  <c r="S51" i="2" s="1"/>
  <c r="E51" i="2"/>
  <c r="R50" i="2"/>
  <c r="E50" i="2"/>
  <c r="S50" i="2" s="1"/>
  <c r="R49" i="2"/>
  <c r="O49" i="2"/>
  <c r="E49" i="2"/>
  <c r="S49" i="2" s="1"/>
  <c r="R48" i="2"/>
  <c r="S48" i="2" s="1"/>
  <c r="E48" i="2"/>
  <c r="S47" i="2"/>
  <c r="R47" i="2"/>
  <c r="E47" i="2"/>
  <c r="R46" i="2"/>
  <c r="E46" i="2"/>
  <c r="S46" i="2" s="1"/>
  <c r="R45" i="2"/>
  <c r="E45" i="2"/>
  <c r="S45" i="2" s="1"/>
  <c r="R44" i="2"/>
  <c r="S44" i="2" s="1"/>
  <c r="E44" i="2"/>
  <c r="O43" i="2"/>
  <c r="R43" i="2" s="1"/>
  <c r="S43" i="2" s="1"/>
  <c r="E43" i="2"/>
  <c r="O42" i="2"/>
  <c r="R42" i="2" s="1"/>
  <c r="S42" i="2" s="1"/>
  <c r="E42" i="2"/>
  <c r="O41" i="2"/>
  <c r="R41" i="2" s="1"/>
  <c r="S41" i="2" s="1"/>
  <c r="E41" i="2"/>
  <c r="O40" i="2"/>
  <c r="R40" i="2" s="1"/>
  <c r="S40" i="2" s="1"/>
  <c r="E40" i="2"/>
  <c r="P39" i="2"/>
  <c r="R39" i="2" s="1"/>
  <c r="O39" i="2"/>
  <c r="E39" i="2"/>
  <c r="P38" i="2"/>
  <c r="O38" i="2"/>
  <c r="R38" i="2" s="1"/>
  <c r="E38" i="2"/>
  <c r="P37" i="2"/>
  <c r="P65" i="2" s="1"/>
  <c r="O37" i="2"/>
  <c r="R37" i="2" s="1"/>
  <c r="E37" i="2"/>
  <c r="S37" i="2" s="1"/>
  <c r="R36" i="2"/>
  <c r="O36" i="2"/>
  <c r="E36" i="2"/>
  <c r="S36" i="2" s="1"/>
  <c r="R35" i="2"/>
  <c r="O35" i="2"/>
  <c r="O65" i="2" s="1"/>
  <c r="E35" i="2"/>
  <c r="E65" i="2" s="1"/>
  <c r="Q34" i="2"/>
  <c r="P34" i="2"/>
  <c r="N34" i="2"/>
  <c r="M34" i="2"/>
  <c r="L34" i="2"/>
  <c r="K34" i="2"/>
  <c r="J34" i="2"/>
  <c r="I34" i="2"/>
  <c r="H34" i="2"/>
  <c r="G34" i="2"/>
  <c r="F34" i="2"/>
  <c r="C34" i="2"/>
  <c r="R33" i="2"/>
  <c r="O33" i="2"/>
  <c r="E33" i="2"/>
  <c r="S33" i="2" s="1"/>
  <c r="R32" i="2"/>
  <c r="O32" i="2"/>
  <c r="E32" i="2"/>
  <c r="S32" i="2" s="1"/>
  <c r="R31" i="2"/>
  <c r="O31" i="2"/>
  <c r="E31" i="2"/>
  <c r="S31" i="2" s="1"/>
  <c r="R30" i="2"/>
  <c r="O30" i="2"/>
  <c r="E30" i="2"/>
  <c r="E34" i="2" s="1"/>
  <c r="R29" i="2"/>
  <c r="P29" i="2"/>
  <c r="O29" i="2"/>
  <c r="E29" i="2"/>
  <c r="S29" i="2" s="1"/>
  <c r="O28" i="2"/>
  <c r="R28" i="2" s="1"/>
  <c r="S28" i="2" s="1"/>
  <c r="E28" i="2"/>
  <c r="O27" i="2"/>
  <c r="R27" i="2" s="1"/>
  <c r="S27" i="2" s="1"/>
  <c r="E27" i="2"/>
  <c r="O26" i="2"/>
  <c r="R26" i="2" s="1"/>
  <c r="S26" i="2" s="1"/>
  <c r="E26" i="2"/>
  <c r="O25" i="2"/>
  <c r="R25" i="2" s="1"/>
  <c r="S25" i="2" s="1"/>
  <c r="E25" i="2"/>
  <c r="O24" i="2"/>
  <c r="R24" i="2" s="1"/>
  <c r="S24" i="2" s="1"/>
  <c r="E24" i="2"/>
  <c r="O23" i="2"/>
  <c r="R23" i="2" s="1"/>
  <c r="S23" i="2" s="1"/>
  <c r="E23" i="2"/>
  <c r="O22" i="2"/>
  <c r="R22" i="2" s="1"/>
  <c r="S22" i="2" s="1"/>
  <c r="E22" i="2"/>
  <c r="O21" i="2"/>
  <c r="R21" i="2" s="1"/>
  <c r="S21" i="2" s="1"/>
  <c r="E21" i="2"/>
  <c r="O20" i="2"/>
  <c r="R20" i="2" s="1"/>
  <c r="S20" i="2" s="1"/>
  <c r="E20" i="2"/>
  <c r="O19" i="2"/>
  <c r="R19" i="2" s="1"/>
  <c r="S19" i="2" s="1"/>
  <c r="E19" i="2"/>
  <c r="O18" i="2"/>
  <c r="R18" i="2" s="1"/>
  <c r="S18" i="2" s="1"/>
  <c r="E18" i="2"/>
  <c r="O17" i="2"/>
  <c r="R17" i="2" s="1"/>
  <c r="S17" i="2" s="1"/>
  <c r="E17" i="2"/>
  <c r="S39" i="2" l="1"/>
  <c r="S34" i="2"/>
  <c r="S38" i="2"/>
  <c r="S111" i="2"/>
  <c r="E111" i="2"/>
  <c r="E117" i="2"/>
  <c r="S30" i="2"/>
  <c r="O34" i="2"/>
  <c r="O118" i="2" s="1"/>
  <c r="R118" i="2" s="1"/>
  <c r="S35" i="2"/>
  <c r="S65" i="2" s="1"/>
  <c r="S112" i="2"/>
  <c r="S115" i="2" s="1"/>
  <c r="F117" i="2"/>
  <c r="R117" i="2" s="1"/>
  <c r="R65" i="2"/>
  <c r="E103" i="2"/>
  <c r="S118" i="2" l="1"/>
  <c r="E118" i="2"/>
  <c r="R34" i="2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<sst xmlns="http://schemas.openxmlformats.org/spreadsheetml/2006/main" count="207" uniqueCount="207">
  <si>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</si>
  <si>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</si>
  <si>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</si>
  <si>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</si>
  <si>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</si>
  <si>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EJECUCION PRESUPUESTARIA POR RENGLON DE GASTOS</t>
  </si>
  <si>
    <t>EJERCICIO 2,022</t>
  </si>
  <si>
    <t>RENGLON</t>
  </si>
  <si>
    <t>DESCRIPCION</t>
  </si>
  <si>
    <t>ASIGNADO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</si>
  <si>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</si>
  <si>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</si>
  <si>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</si>
  <si>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</si>
  <si>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</si>
  <si>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</si>
  <si>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</si>
  <si>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</si>
  <si>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</si>
  <si>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</si>
  <si>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</si>
  <si>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</si>
  <si>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</si>
  <si>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</si>
  <si>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</si>
  <si>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</si>
  <si>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</si>
  <si>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</si>
  <si>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</si>
  <si>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</si>
  <si>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</si>
  <si>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</si>
  <si>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</si>
  <si>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</si>
  <si>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</si>
  <si>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</si>
  <si>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</si>
  <si>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</si>
  <si>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</si>
  <si>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</si>
  <si>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</si>
  <si>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</si>
  <si>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</si>
  <si>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</si>
  <si>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</si>
  <si>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</si>
  <si>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</si>
  <si>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</si>
  <si>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</si>
  <si>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</si>
  <si>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</si>
  <si>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</si>
  <si>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</si>
  <si>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</si>
  <si>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</si>
  <si>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</si>
  <si>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</si>
  <si>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</si>
  <si>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</si>
  <si>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</si>
  <si>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</si>
  <si>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</si>
  <si>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</si>
  <si>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</si>
  <si>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</si>
  <si>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</si>
  <si>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</si>
  <si>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</si>
  <si>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</si>
  <si>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</si>
  <si>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</si>
  <si>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</si>
  <si>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</si>
  <si>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</si>
  <si>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</si>
  <si>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</si>
  <si>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</si>
  <si>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</si>
  <si>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</si>
  <si>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</si>
  <si>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</si>
  <si>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</si>
  <si>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</si>
  <si>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</si>
  <si>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</si>
  <si>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</si>
  <si>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</si>
  <si>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</si>
  <si>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</si>
  <si>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</si>
  <si>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</si>
  <si>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>SERVICIOS MÉDICO-SANITARIOS</t>
  </si>
  <si>
    <t xml:space="preserve"> 183</t>
  </si>
  <si>
    <t>SERVICIOS JURIDICOS</t>
  </si>
  <si>
    <t>SERVICIOS DE CAPACITACION</t>
  </si>
  <si>
    <t>SERVICIOS DE INFORMATICA Y SISTEMAS COMPUTARIZADOS</t>
  </si>
  <si>
    <t>SERVICIOS DE INGENIERIA, ARQUITECTURA Y SUPERVISION DE OBRAS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</si>
  <si>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</si>
  <si>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</si>
  <si>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</si>
  <si>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</si>
  <si>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</si>
  <si>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</si>
  <si>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</si>
  <si>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</si>
  <si>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</si>
  <si>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</si>
  <si>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</si>
  <si>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</si>
  <si>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</si>
  <si>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</si>
  <si>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</si>
  <si>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</si>
  <si>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</si>
  <si>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</si>
  <si>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</si>
  <si>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</si>
  <si>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</si>
  <si>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</si>
  <si>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</si>
  <si>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</si>
  <si>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</si>
  <si>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</si>
  <si>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</si>
  <si>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</si>
  <si>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</si>
  <si>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</si>
  <si>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</si>
  <si>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</si>
  <si>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</si>
  <si>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</si>
  <si>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</si>
  <si>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</si>
  <si>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</si>
  <si>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</si>
  <si>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</si>
  <si>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</si>
  <si>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</si>
  <si>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</si>
  <si>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</si>
  <si>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</si>
  <si>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</si>
  <si>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</si>
  <si>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</si>
  <si>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</si>
  <si>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</si>
  <si>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</si>
  <si>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</si>
  <si>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</si>
  <si>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</si>
  <si>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</si>
  <si>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</si>
  <si>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</si>
  <si>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</si>
  <si>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</si>
  <si>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</si>
  <si>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</si>
  <si>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</si>
  <si>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</si>
  <si>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</si>
  <si>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</si>
  <si>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</si>
  <si>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>UTILES MENORES, SUMINISTROS E INSTRUMENTAL MEDICO-QUIRURGICOS, DE LABORATORIO Y CUIDADO DE LA SALUD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</si>
  <si>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</si>
  <si>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</si>
  <si>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</si>
  <si>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</si>
  <si>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</si>
  <si>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</si>
  <si>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</si>
  <si>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</si>
  <si>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</si>
  <si>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</si>
  <si>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</si>
  <si>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</si>
  <si>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</si>
  <si>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</si>
  <si>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</si>
  <si>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</si>
  <si>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</si>
  <si>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</si>
  <si>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</si>
  <si>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</si>
  <si>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</si>
  <si>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</si>
  <si>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</si>
  <si>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</si>
  <si>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</si>
  <si>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</si>
  <si>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</si>
  <si>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TOTAL</t>
  </si>
  <si>
    <t>Encargada de Presupuesto</t>
  </si>
  <si>
    <t>RESPONSABLE: LETICIA ANDREINA JUÁREZ SANTIZO</t>
  </si>
  <si>
    <t>Elaborado por: Licda. Leticia Andreína Juárez Santizo</t>
  </si>
  <si>
    <t>Vo.Bo. Lic. MA Carlos Antonio Ramírez Peralta</t>
  </si>
  <si>
    <t>Director Financiero</t>
  </si>
  <si>
    <t xml:space="preserve">MODIFICACION </t>
  </si>
  <si>
    <t>PRODUCTOS DE CEMENTO, PÓMES, ASBESTO Y YESO</t>
  </si>
  <si>
    <t>UTILESDEPORTIVOS Y RECREATIVOS</t>
  </si>
  <si>
    <t>029</t>
  </si>
  <si>
    <t>055</t>
  </si>
  <si>
    <t>MES: NOVIEMBRE 2022</t>
  </si>
  <si>
    <t>FECHA DE ACTUALIZACIÓN:  20/12/2022</t>
  </si>
  <si>
    <t>INDEMINIZACIONES AL PERSONAL</t>
  </si>
  <si>
    <t>SENTENCIAS JUDICIALES</t>
  </si>
  <si>
    <t>GRUPO "900"</t>
  </si>
  <si>
    <t>DEL 01 DE ENERO 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</si>
</sst>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49" fontId="1" fillId="0" borderId="4" xfId="5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11" fillId="0" borderId="0" xfId="5" applyFont="1" applyFill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0" fontId="5" fillId="0" borderId="0" xfId="5" applyFont="1" applyFill="1" applyAlignment="1">
      <alignment vertical="top"/>
    </xf>
    <xf numFmtId="0" fontId="8" fillId="0" borderId="0" xfId="5" applyFont="1" applyFill="1"/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DEL%2001%20ENERO%20AL%2030%20de%20NOVIEMBRE%20-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P20">
            <v>1021</v>
          </cell>
        </row>
        <row r="21">
          <cell r="P21">
            <v>0</v>
          </cell>
        </row>
        <row r="22">
          <cell r="P22">
            <v>6000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620062.5</v>
          </cell>
        </row>
        <row r="28">
          <cell r="P28">
            <v>36122.839999999997</v>
          </cell>
        </row>
        <row r="29">
          <cell r="P29">
            <v>544.20000000000005</v>
          </cell>
        </row>
        <row r="30">
          <cell r="P30">
            <v>16228</v>
          </cell>
        </row>
        <row r="31">
          <cell r="P31">
            <v>334</v>
          </cell>
        </row>
        <row r="32">
          <cell r="P32">
            <v>40</v>
          </cell>
          <cell r="Q32">
            <v>395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6911.05</v>
          </cell>
        </row>
        <row r="36">
          <cell r="P36">
            <v>1462.76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  <cell r="Q41">
            <v>2325.1</v>
          </cell>
        </row>
        <row r="42">
          <cell r="P42">
            <v>0</v>
          </cell>
          <cell r="Q42">
            <v>0</v>
          </cell>
        </row>
        <row r="43">
          <cell r="P43">
            <v>0</v>
          </cell>
          <cell r="Q43">
            <v>0</v>
          </cell>
        </row>
        <row r="44">
          <cell r="P44">
            <v>9355</v>
          </cell>
        </row>
        <row r="45">
          <cell r="P45">
            <v>22360</v>
          </cell>
        </row>
        <row r="46">
          <cell r="P46">
            <v>0</v>
          </cell>
        </row>
        <row r="47">
          <cell r="P47">
            <v>0</v>
          </cell>
        </row>
        <row r="55">
          <cell r="P55">
            <v>18000</v>
          </cell>
        </row>
        <row r="56">
          <cell r="P56">
            <v>0</v>
          </cell>
        </row>
        <row r="59">
          <cell r="Q59">
            <v>0</v>
          </cell>
        </row>
        <row r="75">
          <cell r="Q75">
            <v>760.1</v>
          </cell>
        </row>
        <row r="77">
          <cell r="Q77">
            <v>0</v>
          </cell>
        </row>
        <row r="78">
          <cell r="Q78">
            <v>0</v>
          </cell>
        </row>
        <row r="82">
          <cell r="Q82">
            <v>0</v>
          </cell>
        </row>
        <row r="94">
          <cell r="Q94">
            <v>0</v>
          </cell>
        </row>
        <row r="106">
          <cell r="Q106">
            <v>0</v>
          </cell>
        </row>
        <row r="108">
          <cell r="Q108">
            <v>0</v>
          </cell>
        </row>
        <row r="114">
          <cell r="Q114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zoomScaleNormal="100" workbookViewId="0">
      <selection activeCell="B18" sqref="B18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7" width="12.7109375" style="3" hidden="1" customWidth="1"/>
    <col min="18" max="18" width="12.7109375" style="3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12"/>
      <c r="S2" s="10"/>
      <c r="T2" s="10"/>
      <c r="U2" s="10"/>
      <c r="V2" s="10"/>
    </row>
    <row r="3" spans="1:22" s="5" customFormat="1" ht="15.75" x14ac:dyDescent="0.25">
      <c r="A3" s="11"/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12"/>
      <c r="S3" s="10"/>
      <c r="T3" s="10"/>
      <c r="U3" s="10"/>
      <c r="V3" s="10"/>
    </row>
    <row r="4" spans="1:22" s="5" customFormat="1" ht="15" x14ac:dyDescent="0.25">
      <c r="A4" s="11"/>
      <c r="B4" s="65" t="s">
        <v>201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192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5.75" customHeight="1" x14ac:dyDescent="0.25">
      <c r="A12" s="58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</row>
    <row r="13" spans="1:22" ht="21.75" customHeight="1" x14ac:dyDescent="0.25">
      <c r="A13" s="61" t="s">
        <v>6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</row>
    <row r="14" spans="1:22" ht="17.25" customHeight="1" x14ac:dyDescent="0.25">
      <c r="A14" s="67" t="s">
        <v>206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9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196</v>
      </c>
      <c r="E16" s="28" t="s">
        <v>10</v>
      </c>
      <c r="F16" s="28" t="s">
        <v>11</v>
      </c>
      <c r="G16" s="28" t="s">
        <v>12</v>
      </c>
      <c r="H16" s="27" t="s">
        <v>13</v>
      </c>
      <c r="I16" s="28" t="s">
        <v>14</v>
      </c>
      <c r="J16" s="28" t="s">
        <v>15</v>
      </c>
      <c r="K16" s="27" t="s">
        <v>16</v>
      </c>
      <c r="L16" s="28" t="s">
        <v>17</v>
      </c>
      <c r="M16" s="28" t="s">
        <v>18</v>
      </c>
      <c r="N16" s="28" t="s">
        <v>19</v>
      </c>
      <c r="O16" s="28" t="s">
        <v>20</v>
      </c>
      <c r="P16" s="29" t="s">
        <v>21</v>
      </c>
      <c r="Q16" s="14" t="s">
        <v>22</v>
      </c>
      <c r="R16" s="28" t="s">
        <v>23</v>
      </c>
      <c r="S16" s="30" t="s">
        <v>24</v>
      </c>
    </row>
    <row r="17" spans="1:19" ht="12.75" customHeight="1" x14ac:dyDescent="0.2">
      <c r="A17" s="31" t="s">
        <v>25</v>
      </c>
      <c r="B17" s="32" t="s">
        <v>26</v>
      </c>
      <c r="C17" s="33">
        <v>3040584</v>
      </c>
      <c r="D17" s="33">
        <v>34000</v>
      </c>
      <c r="E17" s="33">
        <f>+C17+D17</f>
        <v>3074584</v>
      </c>
      <c r="F17" s="34">
        <v>252314.23</v>
      </c>
      <c r="G17" s="34">
        <v>251067</v>
      </c>
      <c r="H17" s="34">
        <v>252415.58</v>
      </c>
      <c r="I17" s="34">
        <v>252545.63</v>
      </c>
      <c r="J17" s="34">
        <v>252168.74</v>
      </c>
      <c r="K17" s="34">
        <v>250337.3</v>
      </c>
      <c r="L17" s="34">
        <v>251101</v>
      </c>
      <c r="M17" s="34">
        <v>251101</v>
      </c>
      <c r="N17" s="34">
        <v>252545.63</v>
      </c>
      <c r="O17" s="34">
        <f>+'[1]EGRESOS DETALLADOS-4'!P20</f>
        <v>1021</v>
      </c>
      <c r="P17" s="34">
        <v>251826</v>
      </c>
      <c r="Q17" s="34">
        <v>0</v>
      </c>
      <c r="R17" s="34">
        <f t="shared" ref="R17:R49" si="0">SUM(F17:Q17)</f>
        <v>2518443.11</v>
      </c>
      <c r="S17" s="35">
        <f t="shared" ref="S17:S33" si="1">+E17-R17</f>
        <v>556140.89000000013</v>
      </c>
    </row>
    <row r="18" spans="1:19" ht="12.75" customHeight="1" x14ac:dyDescent="0.2">
      <c r="A18" s="31" t="s">
        <v>27</v>
      </c>
      <c r="B18" s="32" t="s">
        <v>28</v>
      </c>
      <c r="C18" s="33">
        <v>1266000</v>
      </c>
      <c r="D18" s="33">
        <v>12600</v>
      </c>
      <c r="E18" s="33">
        <f t="shared" ref="E18:E33" si="2">+C18+D18</f>
        <v>1278600</v>
      </c>
      <c r="F18" s="34">
        <v>93677.42</v>
      </c>
      <c r="G18" s="34">
        <v>96300</v>
      </c>
      <c r="H18" s="34">
        <v>99919.34</v>
      </c>
      <c r="I18" s="34">
        <v>102900</v>
      </c>
      <c r="J18" s="34">
        <v>103748.39</v>
      </c>
      <c r="K18" s="34">
        <v>103066.67</v>
      </c>
      <c r="L18" s="34">
        <v>99870.97</v>
      </c>
      <c r="M18" s="34">
        <v>100500</v>
      </c>
      <c r="N18" s="34">
        <v>100500</v>
      </c>
      <c r="O18" s="34">
        <f>+'[1]EGRESOS DETALLADOS-4'!P21</f>
        <v>0</v>
      </c>
      <c r="P18" s="34">
        <v>99966.67</v>
      </c>
      <c r="Q18" s="34">
        <v>0</v>
      </c>
      <c r="R18" s="34">
        <f t="shared" si="0"/>
        <v>1000449.4600000001</v>
      </c>
      <c r="S18" s="35">
        <f t="shared" si="1"/>
        <v>278150.53999999992</v>
      </c>
    </row>
    <row r="19" spans="1:19" ht="12.75" customHeight="1" x14ac:dyDescent="0.2">
      <c r="A19" s="31" t="s">
        <v>29</v>
      </c>
      <c r="B19" s="32" t="s">
        <v>30</v>
      </c>
      <c r="C19" s="33">
        <v>10470</v>
      </c>
      <c r="D19" s="33"/>
      <c r="E19" s="33">
        <f t="shared" si="2"/>
        <v>10470</v>
      </c>
      <c r="F19" s="34">
        <v>470</v>
      </c>
      <c r="G19" s="34">
        <v>470</v>
      </c>
      <c r="H19" s="34">
        <v>470</v>
      </c>
      <c r="I19" s="34">
        <v>470</v>
      </c>
      <c r="J19" s="34">
        <v>470</v>
      </c>
      <c r="K19" s="34">
        <v>470</v>
      </c>
      <c r="L19" s="34">
        <v>485</v>
      </c>
      <c r="M19" s="34">
        <v>485</v>
      </c>
      <c r="N19" s="34">
        <v>485</v>
      </c>
      <c r="O19" s="34">
        <f>+'[1]EGRESOS DETALLADOS-4'!P22</f>
        <v>6000</v>
      </c>
      <c r="P19" s="34">
        <v>485</v>
      </c>
      <c r="Q19" s="34">
        <v>0</v>
      </c>
      <c r="R19" s="34">
        <f t="shared" si="0"/>
        <v>10760</v>
      </c>
      <c r="S19" s="35">
        <f t="shared" si="1"/>
        <v>-290</v>
      </c>
    </row>
    <row r="20" spans="1:19" ht="12.75" customHeight="1" x14ac:dyDescent="0.2">
      <c r="A20" s="31" t="s">
        <v>31</v>
      </c>
      <c r="B20" s="32" t="s">
        <v>32</v>
      </c>
      <c r="C20" s="33">
        <v>36000</v>
      </c>
      <c r="D20" s="33">
        <v>9750</v>
      </c>
      <c r="E20" s="33">
        <f t="shared" si="2"/>
        <v>45750</v>
      </c>
      <c r="F20" s="34">
        <v>3000</v>
      </c>
      <c r="G20" s="34">
        <v>3000</v>
      </c>
      <c r="H20" s="34">
        <v>3000</v>
      </c>
      <c r="I20" s="34">
        <v>3000</v>
      </c>
      <c r="J20" s="34">
        <v>3000</v>
      </c>
      <c r="K20" s="34">
        <v>2787.5</v>
      </c>
      <c r="L20" s="34">
        <v>3000</v>
      </c>
      <c r="M20" s="34">
        <v>3000</v>
      </c>
      <c r="N20" s="34">
        <v>3000</v>
      </c>
      <c r="O20" s="34">
        <f>+'[1]EGRESOS DETALLADOS-4'!P23</f>
        <v>0</v>
      </c>
      <c r="P20" s="34">
        <v>2900</v>
      </c>
      <c r="Q20" s="34">
        <v>0</v>
      </c>
      <c r="R20" s="34">
        <f t="shared" si="0"/>
        <v>29687.5</v>
      </c>
      <c r="S20" s="35">
        <f t="shared" si="1"/>
        <v>16062.5</v>
      </c>
    </row>
    <row r="21" spans="1:19" ht="12.75" customHeight="1" x14ac:dyDescent="0.2">
      <c r="A21" s="31" t="s">
        <v>33</v>
      </c>
      <c r="B21" s="32" t="s">
        <v>34</v>
      </c>
      <c r="C21" s="33">
        <v>1461000</v>
      </c>
      <c r="D21" s="33">
        <v>14150</v>
      </c>
      <c r="E21" s="33">
        <f t="shared" si="2"/>
        <v>1475150</v>
      </c>
      <c r="F21" s="34">
        <v>120517.74</v>
      </c>
      <c r="G21" s="34">
        <v>120400</v>
      </c>
      <c r="H21" s="34">
        <v>121158.07</v>
      </c>
      <c r="I21" s="34">
        <v>121181.66</v>
      </c>
      <c r="J21" s="34">
        <v>121241.94</v>
      </c>
      <c r="K21" s="34">
        <v>120475</v>
      </c>
      <c r="L21" s="34">
        <v>120200</v>
      </c>
      <c r="M21" s="34">
        <v>120200</v>
      </c>
      <c r="N21" s="34">
        <v>121181.66</v>
      </c>
      <c r="O21" s="34">
        <f>+'[1]EGRESOS DETALLADOS-4'!P24</f>
        <v>0</v>
      </c>
      <c r="P21" s="34">
        <v>121150</v>
      </c>
      <c r="Q21" s="34">
        <v>0</v>
      </c>
      <c r="R21" s="34">
        <f t="shared" si="0"/>
        <v>1207706.0699999998</v>
      </c>
      <c r="S21" s="35">
        <f t="shared" si="1"/>
        <v>267443.93000000017</v>
      </c>
    </row>
    <row r="22" spans="1:19" ht="12.75" customHeight="1" x14ac:dyDescent="0.2">
      <c r="A22" s="37" t="s">
        <v>199</v>
      </c>
      <c r="B22" s="36" t="s">
        <v>35</v>
      </c>
      <c r="C22" s="33">
        <v>145200</v>
      </c>
      <c r="D22" s="33">
        <v>84000</v>
      </c>
      <c r="E22" s="33">
        <f t="shared" si="2"/>
        <v>229200</v>
      </c>
      <c r="F22" s="34">
        <v>0</v>
      </c>
      <c r="G22" s="34">
        <v>17200</v>
      </c>
      <c r="H22" s="34">
        <v>17200</v>
      </c>
      <c r="I22" s="34">
        <v>0</v>
      </c>
      <c r="J22" s="34">
        <v>34400</v>
      </c>
      <c r="K22" s="34">
        <v>17200</v>
      </c>
      <c r="L22" s="34">
        <v>14200</v>
      </c>
      <c r="M22" s="34">
        <v>17200</v>
      </c>
      <c r="N22" s="34">
        <v>17200</v>
      </c>
      <c r="O22" s="34">
        <f>+'[1]EGRESOS DETALLADOS-4'!P25</f>
        <v>0</v>
      </c>
      <c r="P22" s="34">
        <v>17200</v>
      </c>
      <c r="Q22" s="34">
        <v>0</v>
      </c>
      <c r="R22" s="34">
        <f t="shared" si="0"/>
        <v>151800</v>
      </c>
      <c r="S22" s="35">
        <f t="shared" si="1"/>
        <v>77400</v>
      </c>
    </row>
    <row r="23" spans="1:19" ht="12.75" customHeight="1" x14ac:dyDescent="0.2">
      <c r="A23" s="31" t="s">
        <v>36</v>
      </c>
      <c r="B23" s="32" t="s">
        <v>37</v>
      </c>
      <c r="C23" s="33">
        <v>484032</v>
      </c>
      <c r="D23" s="33"/>
      <c r="E23" s="33">
        <f t="shared" si="2"/>
        <v>484032</v>
      </c>
      <c r="F23" s="34">
        <v>38896.01</v>
      </c>
      <c r="G23" s="34">
        <v>35131.879999999997</v>
      </c>
      <c r="H23" s="34">
        <v>38896.01</v>
      </c>
      <c r="I23" s="34">
        <v>37641.300000000003</v>
      </c>
      <c r="J23" s="34">
        <v>38896.01</v>
      </c>
      <c r="K23" s="34">
        <v>39212.1</v>
      </c>
      <c r="L23" s="34">
        <v>41109.410000000003</v>
      </c>
      <c r="M23" s="34">
        <v>41109.410000000003</v>
      </c>
      <c r="N23" s="34">
        <v>39783.300000000003</v>
      </c>
      <c r="O23" s="34">
        <f>+'[1]EGRESOS DETALLADOS-4'!P26</f>
        <v>620062.5</v>
      </c>
      <c r="P23" s="34">
        <v>39783.300000000003</v>
      </c>
      <c r="Q23" s="34">
        <v>0</v>
      </c>
      <c r="R23" s="34">
        <f t="shared" si="0"/>
        <v>1010521.23</v>
      </c>
      <c r="S23" s="35">
        <f t="shared" si="1"/>
        <v>-526489.23</v>
      </c>
    </row>
    <row r="24" spans="1:19" ht="12.75" customHeight="1" x14ac:dyDescent="0.2">
      <c r="A24" s="31" t="s">
        <v>38</v>
      </c>
      <c r="B24" s="32" t="s">
        <v>39</v>
      </c>
      <c r="C24" s="33">
        <v>10800</v>
      </c>
      <c r="D24" s="33"/>
      <c r="E24" s="33">
        <f t="shared" si="2"/>
        <v>10800</v>
      </c>
      <c r="F24" s="34">
        <v>470</v>
      </c>
      <c r="G24" s="34">
        <v>505</v>
      </c>
      <c r="H24" s="34">
        <v>505</v>
      </c>
      <c r="I24" s="34">
        <v>505</v>
      </c>
      <c r="J24" s="34">
        <v>505</v>
      </c>
      <c r="K24" s="34">
        <v>505</v>
      </c>
      <c r="L24" s="34">
        <v>505</v>
      </c>
      <c r="M24" s="34">
        <v>505</v>
      </c>
      <c r="N24" s="34">
        <v>505</v>
      </c>
      <c r="O24" s="34">
        <f>+'[1]EGRESOS DETALLADOS-4'!P27</f>
        <v>0</v>
      </c>
      <c r="P24" s="34">
        <v>505</v>
      </c>
      <c r="Q24" s="34">
        <v>0</v>
      </c>
      <c r="R24" s="34">
        <f t="shared" si="0"/>
        <v>5015</v>
      </c>
      <c r="S24" s="35">
        <f t="shared" si="1"/>
        <v>5785</v>
      </c>
    </row>
    <row r="25" spans="1:19" ht="12.75" customHeight="1" x14ac:dyDescent="0.2">
      <c r="A25" s="31" t="s">
        <v>40</v>
      </c>
      <c r="B25" s="32" t="s">
        <v>41</v>
      </c>
      <c r="C25" s="33">
        <v>229888</v>
      </c>
      <c r="D25" s="33"/>
      <c r="E25" s="33">
        <f t="shared" si="2"/>
        <v>229888</v>
      </c>
      <c r="F25" s="34">
        <v>18049.22</v>
      </c>
      <c r="G25" s="34">
        <v>18049.22</v>
      </c>
      <c r="H25" s="34">
        <v>18049.22</v>
      </c>
      <c r="I25" s="34">
        <v>18049.22</v>
      </c>
      <c r="J25" s="34">
        <v>18049.22</v>
      </c>
      <c r="K25" s="34">
        <v>18861.75</v>
      </c>
      <c r="L25" s="34">
        <v>19157.22</v>
      </c>
      <c r="M25" s="34">
        <v>19157.22</v>
      </c>
      <c r="N25" s="34">
        <v>19157.22</v>
      </c>
      <c r="O25" s="34">
        <f>+'[1]EGRESOS DETALLADOS-4'!P28</f>
        <v>36122.839999999997</v>
      </c>
      <c r="P25" s="34">
        <v>19157.22</v>
      </c>
      <c r="Q25" s="34">
        <v>0</v>
      </c>
      <c r="R25" s="34">
        <f t="shared" si="0"/>
        <v>221859.57</v>
      </c>
      <c r="S25" s="35">
        <f t="shared" si="1"/>
        <v>8028.429999999993</v>
      </c>
    </row>
    <row r="26" spans="1:19" ht="12.75" customHeight="1" x14ac:dyDescent="0.2">
      <c r="A26" s="37" t="s">
        <v>42</v>
      </c>
      <c r="B26" s="32" t="s">
        <v>43</v>
      </c>
      <c r="C26" s="33">
        <v>0</v>
      </c>
      <c r="D26" s="33">
        <v>40000</v>
      </c>
      <c r="E26" s="33">
        <f t="shared" si="2"/>
        <v>40000</v>
      </c>
      <c r="F26" s="34">
        <v>1598.07</v>
      </c>
      <c r="G26" s="34">
        <v>1032.68</v>
      </c>
      <c r="H26" s="34">
        <v>1910.5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f>+'[1]EGRESOS DETALLADOS-4'!P29</f>
        <v>544.20000000000005</v>
      </c>
      <c r="P26" s="34">
        <v>953.83</v>
      </c>
      <c r="Q26" s="34">
        <v>0</v>
      </c>
      <c r="R26" s="34">
        <f t="shared" si="0"/>
        <v>6039.28</v>
      </c>
      <c r="S26" s="35">
        <f t="shared" si="1"/>
        <v>33960.720000000001</v>
      </c>
    </row>
    <row r="27" spans="1:19" ht="12.75" customHeight="1" x14ac:dyDescent="0.2">
      <c r="A27" s="31" t="s">
        <v>44</v>
      </c>
      <c r="B27" s="32" t="s">
        <v>45</v>
      </c>
      <c r="C27" s="38">
        <v>669820</v>
      </c>
      <c r="D27" s="38">
        <v>6500</v>
      </c>
      <c r="E27" s="33">
        <f t="shared" si="2"/>
        <v>676320</v>
      </c>
      <c r="F27" s="34">
        <v>54375.13</v>
      </c>
      <c r="G27" s="34">
        <v>54171.33</v>
      </c>
      <c r="H27" s="34">
        <v>53958.81</v>
      </c>
      <c r="I27" s="34">
        <v>55049.59</v>
      </c>
      <c r="J27" s="34">
        <v>55044.88</v>
      </c>
      <c r="K27" s="34">
        <v>55231.73</v>
      </c>
      <c r="L27" s="34">
        <v>54969.03</v>
      </c>
      <c r="M27" s="34">
        <v>54942.77</v>
      </c>
      <c r="N27" s="34">
        <v>55010</v>
      </c>
      <c r="O27" s="34">
        <f>+'[1]EGRESOS DETALLADOS-4'!P30</f>
        <v>16228</v>
      </c>
      <c r="P27" s="34">
        <v>55481.93</v>
      </c>
      <c r="Q27" s="34">
        <v>0</v>
      </c>
      <c r="R27" s="34">
        <f t="shared" si="0"/>
        <v>564463.20000000007</v>
      </c>
      <c r="S27" s="35">
        <f t="shared" si="1"/>
        <v>111856.79999999993</v>
      </c>
    </row>
    <row r="28" spans="1:19" ht="12.75" customHeight="1" x14ac:dyDescent="0.2">
      <c r="A28" s="37" t="s">
        <v>200</v>
      </c>
      <c r="B28" s="36" t="s">
        <v>46</v>
      </c>
      <c r="C28" s="38">
        <v>18000</v>
      </c>
      <c r="D28" s="38"/>
      <c r="E28" s="33">
        <f t="shared" si="2"/>
        <v>18000</v>
      </c>
      <c r="F28" s="34">
        <v>0</v>
      </c>
      <c r="G28" s="34">
        <v>1021</v>
      </c>
      <c r="H28" s="34">
        <v>1021</v>
      </c>
      <c r="I28" s="34">
        <v>1021</v>
      </c>
      <c r="J28" s="34">
        <v>1021</v>
      </c>
      <c r="K28" s="34">
        <v>1021</v>
      </c>
      <c r="L28" s="34">
        <v>1021</v>
      </c>
      <c r="M28" s="34">
        <v>1021</v>
      </c>
      <c r="N28" s="34">
        <v>1021</v>
      </c>
      <c r="O28" s="34">
        <f>+'[1]EGRESOS DETALLADOS-4'!P31</f>
        <v>334</v>
      </c>
      <c r="P28" s="34">
        <v>1021</v>
      </c>
      <c r="Q28" s="34">
        <v>0</v>
      </c>
      <c r="R28" s="34">
        <f t="shared" si="0"/>
        <v>9523</v>
      </c>
      <c r="S28" s="35">
        <f t="shared" si="1"/>
        <v>8477</v>
      </c>
    </row>
    <row r="29" spans="1:19" ht="12.75" customHeight="1" x14ac:dyDescent="0.2">
      <c r="A29" s="31" t="s">
        <v>47</v>
      </c>
      <c r="B29" s="32" t="s">
        <v>48</v>
      </c>
      <c r="C29" s="38">
        <v>14400</v>
      </c>
      <c r="D29" s="38"/>
      <c r="E29" s="33">
        <f t="shared" si="2"/>
        <v>14400</v>
      </c>
      <c r="F29" s="34">
        <v>0</v>
      </c>
      <c r="G29" s="34">
        <v>0</v>
      </c>
      <c r="H29" s="34">
        <v>400</v>
      </c>
      <c r="I29" s="34">
        <v>0</v>
      </c>
      <c r="J29" s="34">
        <v>600</v>
      </c>
      <c r="K29" s="34">
        <v>500</v>
      </c>
      <c r="L29" s="34">
        <v>0</v>
      </c>
      <c r="M29" s="34">
        <v>600</v>
      </c>
      <c r="N29" s="34">
        <v>500</v>
      </c>
      <c r="O29" s="34">
        <f>+'[1]EGRESOS DETALLADOS-4'!P32</f>
        <v>40</v>
      </c>
      <c r="P29" s="34">
        <f>+'[1]EGRESOS DETALLADOS-4'!Q32</f>
        <v>395</v>
      </c>
      <c r="Q29" s="34">
        <v>0</v>
      </c>
      <c r="R29" s="34">
        <f t="shared" si="0"/>
        <v>3035</v>
      </c>
      <c r="S29" s="35">
        <f t="shared" si="1"/>
        <v>11365</v>
      </c>
    </row>
    <row r="30" spans="1:19" ht="12.75" customHeight="1" x14ac:dyDescent="0.2">
      <c r="A30" s="31" t="s">
        <v>49</v>
      </c>
      <c r="B30" s="32" t="s">
        <v>50</v>
      </c>
      <c r="C30" s="38">
        <v>72000</v>
      </c>
      <c r="D30" s="38"/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6000</v>
      </c>
      <c r="J30" s="34">
        <v>6000</v>
      </c>
      <c r="K30" s="34">
        <v>6000</v>
      </c>
      <c r="L30" s="34">
        <v>6000</v>
      </c>
      <c r="M30" s="34">
        <v>6000</v>
      </c>
      <c r="N30" s="34">
        <v>6000</v>
      </c>
      <c r="O30" s="34">
        <f>+'[1]EGRESOS DETALLADOS-4'!P33</f>
        <v>0</v>
      </c>
      <c r="P30" s="34">
        <v>6000</v>
      </c>
      <c r="Q30" s="34">
        <v>0</v>
      </c>
      <c r="R30" s="34">
        <f t="shared" si="0"/>
        <v>60000</v>
      </c>
      <c r="S30" s="35">
        <f t="shared" si="1"/>
        <v>12000</v>
      </c>
    </row>
    <row r="31" spans="1:19" ht="12.75" customHeight="1" x14ac:dyDescent="0.2">
      <c r="A31" s="31" t="s">
        <v>51</v>
      </c>
      <c r="B31" s="32" t="s">
        <v>52</v>
      </c>
      <c r="C31" s="38">
        <v>522093</v>
      </c>
      <c r="D31" s="38">
        <v>4900</v>
      </c>
      <c r="E31" s="33">
        <f t="shared" si="2"/>
        <v>526993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12443.59</v>
      </c>
      <c r="M31" s="34">
        <v>0</v>
      </c>
      <c r="N31" s="34">
        <v>0</v>
      </c>
      <c r="O31" s="34">
        <f>+'[1]EGRESOS DETALLADOS-4'!P34</f>
        <v>0</v>
      </c>
      <c r="P31" s="34">
        <v>0</v>
      </c>
      <c r="Q31" s="34">
        <v>0</v>
      </c>
      <c r="R31" s="34">
        <f t="shared" si="0"/>
        <v>12443.59</v>
      </c>
      <c r="S31" s="35">
        <f t="shared" si="1"/>
        <v>514549.41</v>
      </c>
    </row>
    <row r="32" spans="1:19" ht="12.75" customHeight="1" x14ac:dyDescent="0.2">
      <c r="A32" s="31" t="s">
        <v>53</v>
      </c>
      <c r="B32" s="32" t="s">
        <v>54</v>
      </c>
      <c r="C32" s="38">
        <v>522093</v>
      </c>
      <c r="D32" s="38">
        <v>4900</v>
      </c>
      <c r="E32" s="33">
        <f t="shared" si="2"/>
        <v>526993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476132.05</v>
      </c>
      <c r="M32" s="34">
        <v>0</v>
      </c>
      <c r="N32" s="34">
        <v>0</v>
      </c>
      <c r="O32" s="34">
        <f>+'[1]EGRESOS DETALLADOS-4'!P35</f>
        <v>6911.05</v>
      </c>
      <c r="P32" s="34">
        <v>0</v>
      </c>
      <c r="Q32" s="34">
        <v>0</v>
      </c>
      <c r="R32" s="34">
        <f t="shared" si="0"/>
        <v>483043.1</v>
      </c>
      <c r="S32" s="35">
        <f t="shared" si="1"/>
        <v>43949.900000000023</v>
      </c>
    </row>
    <row r="33" spans="1:19" ht="12.75" customHeight="1" x14ac:dyDescent="0.2">
      <c r="A33" s="31" t="s">
        <v>55</v>
      </c>
      <c r="B33" s="32" t="s">
        <v>56</v>
      </c>
      <c r="C33" s="38">
        <v>16600</v>
      </c>
      <c r="D33" s="38"/>
      <c r="E33" s="33">
        <f t="shared" si="2"/>
        <v>16600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189.04</v>
      </c>
      <c r="M33" s="34">
        <v>0</v>
      </c>
      <c r="N33" s="34">
        <v>0</v>
      </c>
      <c r="O33" s="34">
        <f>+'[1]EGRESOS DETALLADOS-4'!P36</f>
        <v>1462.76</v>
      </c>
      <c r="P33" s="34">
        <v>0</v>
      </c>
      <c r="Q33" s="34">
        <v>0</v>
      </c>
      <c r="R33" s="34">
        <f t="shared" si="0"/>
        <v>1651.8</v>
      </c>
      <c r="S33" s="35">
        <f t="shared" si="1"/>
        <v>14948.2</v>
      </c>
    </row>
    <row r="34" spans="1:19" ht="12.75" customHeight="1" x14ac:dyDescent="0.2">
      <c r="A34" s="39"/>
      <c r="B34" s="40" t="s">
        <v>57</v>
      </c>
      <c r="C34" s="41">
        <f>SUM(C17:C33)</f>
        <v>8518980</v>
      </c>
      <c r="D34" s="41"/>
      <c r="E34" s="41">
        <f>SUM(E17:E33)</f>
        <v>8729780</v>
      </c>
      <c r="F34" s="41">
        <f>SUM(F17:F33)</f>
        <v>589367.81999999995</v>
      </c>
      <c r="G34" s="41">
        <f>SUM(G17:G33)</f>
        <v>604348.11</v>
      </c>
      <c r="H34" s="41">
        <f t="shared" ref="H34:Q34" si="3">SUM(H17:H33)</f>
        <v>614903.53</v>
      </c>
      <c r="I34" s="41">
        <f t="shared" si="3"/>
        <v>598363.4</v>
      </c>
      <c r="J34" s="41">
        <f t="shared" si="3"/>
        <v>635145.17999999993</v>
      </c>
      <c r="K34" s="41">
        <f>SUM(K17:K33)</f>
        <v>615668.04999999993</v>
      </c>
      <c r="L34" s="41">
        <f t="shared" si="3"/>
        <v>1100383.31</v>
      </c>
      <c r="M34" s="41">
        <f t="shared" si="3"/>
        <v>615821.4</v>
      </c>
      <c r="N34" s="41">
        <f>SUM(N17:N33)</f>
        <v>616888.81000000006</v>
      </c>
      <c r="O34" s="41">
        <f>SUM(O17:O33)</f>
        <v>688726.35</v>
      </c>
      <c r="P34" s="41">
        <f t="shared" si="3"/>
        <v>616824.94999999995</v>
      </c>
      <c r="Q34" s="41">
        <f t="shared" si="3"/>
        <v>0</v>
      </c>
      <c r="R34" s="41">
        <f t="shared" si="0"/>
        <v>7296440.9100000011</v>
      </c>
      <c r="S34" s="42">
        <f>SUM(S17:S33)</f>
        <v>1433339.09</v>
      </c>
    </row>
    <row r="35" spans="1:19" ht="12.75" customHeight="1" x14ac:dyDescent="0.2">
      <c r="A35" s="31" t="s">
        <v>58</v>
      </c>
      <c r="B35" s="32" t="s">
        <v>59</v>
      </c>
      <c r="C35" s="33">
        <v>550000</v>
      </c>
      <c r="D35" s="33">
        <v>-125000</v>
      </c>
      <c r="E35" s="33">
        <f>+C35+D35</f>
        <v>425000</v>
      </c>
      <c r="F35" s="34">
        <v>28975.49</v>
      </c>
      <c r="G35" s="34">
        <v>36263.660000000003</v>
      </c>
      <c r="H35" s="34">
        <v>32793.360000000001</v>
      </c>
      <c r="I35" s="34">
        <v>32946.370000000003</v>
      </c>
      <c r="J35" s="34">
        <v>32021.51</v>
      </c>
      <c r="K35" s="34">
        <v>31945.97</v>
      </c>
      <c r="L35" s="34">
        <v>31880.01</v>
      </c>
      <c r="M35" s="34">
        <v>33267.769999999997</v>
      </c>
      <c r="N35" s="34">
        <v>35388.870000000003</v>
      </c>
      <c r="O35" s="34">
        <f>+'[1]EGRESOS DETALLADOS-4'!P39</f>
        <v>0</v>
      </c>
      <c r="P35" s="34">
        <v>20987.64</v>
      </c>
      <c r="Q35" s="34">
        <v>0</v>
      </c>
      <c r="R35" s="34">
        <f t="shared" si="0"/>
        <v>316470.65000000002</v>
      </c>
      <c r="S35" s="35">
        <f t="shared" ref="S35:S64" si="4">+E35-R35</f>
        <v>108529.34999999998</v>
      </c>
    </row>
    <row r="36" spans="1:19" ht="12.75" customHeight="1" x14ac:dyDescent="0.2">
      <c r="A36" s="31">
        <v>112</v>
      </c>
      <c r="B36" s="32" t="s">
        <v>60</v>
      </c>
      <c r="C36" s="33">
        <v>15000</v>
      </c>
      <c r="D36" s="33"/>
      <c r="E36" s="33">
        <f t="shared" ref="E36:E64" si="5">+C36+D36</f>
        <v>15000</v>
      </c>
      <c r="F36" s="34">
        <v>19.600000000000001</v>
      </c>
      <c r="G36" s="34">
        <v>234.6</v>
      </c>
      <c r="H36" s="34">
        <v>499.6</v>
      </c>
      <c r="I36" s="34">
        <v>809.6</v>
      </c>
      <c r="J36" s="34">
        <v>310.60000000000002</v>
      </c>
      <c r="K36" s="34">
        <v>1054.5999999999999</v>
      </c>
      <c r="L36" s="34">
        <v>229.6</v>
      </c>
      <c r="M36" s="34">
        <v>0</v>
      </c>
      <c r="N36" s="34">
        <v>131.6</v>
      </c>
      <c r="O36" s="34">
        <f>+'[1]EGRESOS DETALLADOS-4'!P40</f>
        <v>0</v>
      </c>
      <c r="P36" s="34">
        <v>199.6</v>
      </c>
      <c r="Q36" s="34">
        <v>0</v>
      </c>
      <c r="R36" s="34">
        <f t="shared" si="0"/>
        <v>3489.3999999999996</v>
      </c>
      <c r="S36" s="35">
        <f t="shared" si="4"/>
        <v>11510.6</v>
      </c>
    </row>
    <row r="37" spans="1:19" ht="12.75" customHeight="1" x14ac:dyDescent="0.2">
      <c r="A37" s="31" t="s">
        <v>61</v>
      </c>
      <c r="B37" s="32" t="s">
        <v>62</v>
      </c>
      <c r="C37" s="33">
        <v>210000</v>
      </c>
      <c r="D37" s="33">
        <v>-65000</v>
      </c>
      <c r="E37" s="33">
        <f t="shared" si="5"/>
        <v>145000</v>
      </c>
      <c r="F37" s="34">
        <v>2909.19</v>
      </c>
      <c r="G37" s="34">
        <v>8933</v>
      </c>
      <c r="H37" s="34">
        <v>22351.84</v>
      </c>
      <c r="I37" s="34">
        <v>11586.36</v>
      </c>
      <c r="J37" s="34">
        <v>11587.8</v>
      </c>
      <c r="K37" s="34">
        <v>3540</v>
      </c>
      <c r="L37" s="34">
        <v>13472.32</v>
      </c>
      <c r="M37" s="34">
        <v>17431.439999999999</v>
      </c>
      <c r="N37" s="34">
        <v>6651.4</v>
      </c>
      <c r="O37" s="34">
        <f>+'[1]EGRESOS DETALLADOS-4'!P41</f>
        <v>0</v>
      </c>
      <c r="P37" s="34">
        <f>+'[1]EGRESOS DETALLADOS-4'!Q41</f>
        <v>2325.1</v>
      </c>
      <c r="Q37" s="34">
        <v>0</v>
      </c>
      <c r="R37" s="34">
        <f t="shared" si="0"/>
        <v>100788.45000000001</v>
      </c>
      <c r="S37" s="35">
        <f t="shared" si="4"/>
        <v>44211.549999999988</v>
      </c>
    </row>
    <row r="38" spans="1:19" ht="12.75" customHeight="1" x14ac:dyDescent="0.2">
      <c r="A38" s="31" t="s">
        <v>63</v>
      </c>
      <c r="B38" s="32" t="s">
        <v>64</v>
      </c>
      <c r="C38" s="33">
        <v>5000</v>
      </c>
      <c r="D38" s="33"/>
      <c r="E38" s="33">
        <f t="shared" si="5"/>
        <v>5000</v>
      </c>
      <c r="F38" s="34">
        <v>36</v>
      </c>
      <c r="G38" s="34">
        <v>174</v>
      </c>
      <c r="H38" s="34">
        <v>124.5</v>
      </c>
      <c r="I38" s="34">
        <v>213.5</v>
      </c>
      <c r="J38" s="34">
        <v>149.5</v>
      </c>
      <c r="K38" s="34">
        <v>331.5</v>
      </c>
      <c r="L38" s="34">
        <v>151</v>
      </c>
      <c r="M38" s="34">
        <v>110</v>
      </c>
      <c r="N38" s="34">
        <v>325</v>
      </c>
      <c r="O38" s="34">
        <f>+'[1]EGRESOS DETALLADOS-4'!P42</f>
        <v>0</v>
      </c>
      <c r="P38" s="34">
        <f>+'[1]EGRESOS DETALLADOS-4'!Q42</f>
        <v>0</v>
      </c>
      <c r="Q38" s="34">
        <v>0</v>
      </c>
      <c r="R38" s="34">
        <f t="shared" si="0"/>
        <v>1615</v>
      </c>
      <c r="S38" s="35">
        <f t="shared" si="4"/>
        <v>3385</v>
      </c>
    </row>
    <row r="39" spans="1:19" ht="12.75" customHeight="1" x14ac:dyDescent="0.2">
      <c r="A39" s="31">
        <v>115</v>
      </c>
      <c r="B39" s="32" t="s">
        <v>65</v>
      </c>
      <c r="C39" s="33">
        <v>5000</v>
      </c>
      <c r="D39" s="33">
        <v>5000</v>
      </c>
      <c r="E39" s="33">
        <f t="shared" si="5"/>
        <v>10000</v>
      </c>
      <c r="F39" s="34">
        <v>20</v>
      </c>
      <c r="G39" s="34">
        <v>740</v>
      </c>
      <c r="H39" s="34">
        <v>220</v>
      </c>
      <c r="I39" s="34">
        <v>20</v>
      </c>
      <c r="J39" s="34">
        <v>2595</v>
      </c>
      <c r="K39" s="34">
        <v>20</v>
      </c>
      <c r="L39" s="34">
        <v>520</v>
      </c>
      <c r="M39" s="34">
        <v>375</v>
      </c>
      <c r="N39" s="34">
        <v>20</v>
      </c>
      <c r="O39" s="34">
        <f>+'[1]EGRESOS DETALLADOS-4'!P43</f>
        <v>0</v>
      </c>
      <c r="P39" s="34">
        <f>+'[1]EGRESOS DETALLADOS-4'!Q43</f>
        <v>0</v>
      </c>
      <c r="Q39" s="34">
        <v>0</v>
      </c>
      <c r="R39" s="34">
        <f t="shared" si="0"/>
        <v>4530</v>
      </c>
      <c r="S39" s="35">
        <f t="shared" si="4"/>
        <v>5470</v>
      </c>
    </row>
    <row r="40" spans="1:19" ht="12.75" customHeight="1" x14ac:dyDescent="0.2">
      <c r="A40" s="31" t="s">
        <v>66</v>
      </c>
      <c r="B40" s="32" t="s">
        <v>67</v>
      </c>
      <c r="C40" s="33">
        <v>50000</v>
      </c>
      <c r="D40" s="33"/>
      <c r="E40" s="33">
        <f t="shared" si="5"/>
        <v>50000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2050.1999999999998</v>
      </c>
      <c r="N40" s="34">
        <v>0</v>
      </c>
      <c r="O40" s="34">
        <f>+'[1]EGRESOS DETALLADOS-4'!P44</f>
        <v>9355</v>
      </c>
      <c r="P40" s="34">
        <v>0</v>
      </c>
      <c r="Q40" s="34">
        <v>0</v>
      </c>
      <c r="R40" s="34">
        <f t="shared" si="0"/>
        <v>11405.2</v>
      </c>
      <c r="S40" s="35">
        <f t="shared" si="4"/>
        <v>38594.800000000003</v>
      </c>
    </row>
    <row r="41" spans="1:19" ht="12.75" customHeight="1" x14ac:dyDescent="0.2">
      <c r="A41" s="31" t="s">
        <v>68</v>
      </c>
      <c r="B41" s="32" t="s">
        <v>69</v>
      </c>
      <c r="C41" s="33">
        <v>25000</v>
      </c>
      <c r="D41" s="33"/>
      <c r="E41" s="33">
        <f t="shared" si="5"/>
        <v>25000</v>
      </c>
      <c r="F41" s="34">
        <v>238.8</v>
      </c>
      <c r="G41" s="34">
        <v>1286</v>
      </c>
      <c r="H41" s="34">
        <v>821.45</v>
      </c>
      <c r="I41" s="34">
        <v>603.9</v>
      </c>
      <c r="J41" s="34">
        <v>750</v>
      </c>
      <c r="K41" s="34">
        <v>393.45</v>
      </c>
      <c r="L41" s="34">
        <v>444.8</v>
      </c>
      <c r="M41" s="34">
        <v>365</v>
      </c>
      <c r="N41" s="34">
        <v>8382.1</v>
      </c>
      <c r="O41" s="34">
        <f>+'[1]EGRESOS DETALLADOS-4'!P45</f>
        <v>22360</v>
      </c>
      <c r="P41" s="34">
        <v>262.8</v>
      </c>
      <c r="Q41" s="34">
        <v>0</v>
      </c>
      <c r="R41" s="34">
        <f t="shared" si="0"/>
        <v>35908.300000000003</v>
      </c>
      <c r="S41" s="35">
        <f t="shared" si="4"/>
        <v>-10908.300000000003</v>
      </c>
    </row>
    <row r="42" spans="1:19" ht="12.75" customHeight="1" x14ac:dyDescent="0.2">
      <c r="A42" s="31" t="s">
        <v>70</v>
      </c>
      <c r="B42" s="32" t="s">
        <v>71</v>
      </c>
      <c r="C42" s="34">
        <v>210000</v>
      </c>
      <c r="D42" s="34">
        <v>-50000</v>
      </c>
      <c r="E42" s="33">
        <f t="shared" si="5"/>
        <v>160000</v>
      </c>
      <c r="F42" s="34">
        <v>0</v>
      </c>
      <c r="G42" s="34">
        <v>4331.8</v>
      </c>
      <c r="H42" s="34">
        <v>32088.74</v>
      </c>
      <c r="I42" s="34">
        <v>6850.65</v>
      </c>
      <c r="J42" s="34">
        <v>8927.6</v>
      </c>
      <c r="K42" s="34">
        <v>5906.05</v>
      </c>
      <c r="L42" s="34">
        <v>5713.21</v>
      </c>
      <c r="M42" s="34">
        <v>14241.73</v>
      </c>
      <c r="N42" s="34">
        <v>21811.07</v>
      </c>
      <c r="O42" s="34">
        <f>+'[1]EGRESOS DETALLADOS-4'!P46</f>
        <v>0</v>
      </c>
      <c r="P42" s="34">
        <v>10257.1</v>
      </c>
      <c r="Q42" s="34">
        <v>0</v>
      </c>
      <c r="R42" s="34">
        <f t="shared" si="0"/>
        <v>110127.95000000001</v>
      </c>
      <c r="S42" s="35">
        <f t="shared" si="4"/>
        <v>49872.049999999988</v>
      </c>
    </row>
    <row r="43" spans="1:19" ht="12.75" customHeight="1" x14ac:dyDescent="0.2">
      <c r="A43" s="31">
        <v>134</v>
      </c>
      <c r="B43" s="32" t="s">
        <v>72</v>
      </c>
      <c r="C43" s="34">
        <v>15000</v>
      </c>
      <c r="D43" s="34"/>
      <c r="E43" s="33">
        <f t="shared" si="5"/>
        <v>15000</v>
      </c>
      <c r="F43" s="34">
        <v>0</v>
      </c>
      <c r="G43" s="34">
        <v>288.08</v>
      </c>
      <c r="H43" s="34">
        <v>0</v>
      </c>
      <c r="I43" s="34">
        <v>156</v>
      </c>
      <c r="J43" s="34">
        <v>0</v>
      </c>
      <c r="K43" s="34">
        <v>4248.3999999999996</v>
      </c>
      <c r="L43" s="34">
        <v>0</v>
      </c>
      <c r="M43" s="34">
        <v>1312.74</v>
      </c>
      <c r="N43" s="34">
        <v>0</v>
      </c>
      <c r="O43" s="34">
        <f>+'[1]EGRESOS DETALLADOS-4'!P47</f>
        <v>0</v>
      </c>
      <c r="P43" s="34">
        <v>367.12</v>
      </c>
      <c r="Q43" s="34">
        <v>0</v>
      </c>
      <c r="R43" s="34">
        <f t="shared" si="0"/>
        <v>6372.3399999999992</v>
      </c>
      <c r="S43" s="35">
        <f t="shared" si="4"/>
        <v>8627.66</v>
      </c>
    </row>
    <row r="44" spans="1:19" ht="12.75" customHeight="1" x14ac:dyDescent="0.2">
      <c r="A44" s="31" t="s">
        <v>73</v>
      </c>
      <c r="B44" s="32" t="s">
        <v>74</v>
      </c>
      <c r="C44" s="34">
        <v>10000</v>
      </c>
      <c r="D44" s="34">
        <v>-9000</v>
      </c>
      <c r="E44" s="33">
        <f t="shared" si="5"/>
        <v>1000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500</v>
      </c>
      <c r="P44" s="34">
        <v>0</v>
      </c>
      <c r="Q44" s="34">
        <v>0</v>
      </c>
      <c r="R44" s="34">
        <f t="shared" si="0"/>
        <v>500</v>
      </c>
      <c r="S44" s="35">
        <f t="shared" si="4"/>
        <v>500</v>
      </c>
    </row>
    <row r="45" spans="1:19" ht="12.75" customHeight="1" x14ac:dyDescent="0.2">
      <c r="A45" s="31" t="s">
        <v>75</v>
      </c>
      <c r="B45" s="32" t="s">
        <v>76</v>
      </c>
      <c r="C45" s="34">
        <v>785000</v>
      </c>
      <c r="D45" s="34">
        <v>-15000</v>
      </c>
      <c r="E45" s="33">
        <f t="shared" si="5"/>
        <v>770000</v>
      </c>
      <c r="F45" s="34">
        <v>0</v>
      </c>
      <c r="G45" s="34">
        <v>326</v>
      </c>
      <c r="H45" s="34">
        <v>726000</v>
      </c>
      <c r="I45" s="34">
        <v>0</v>
      </c>
      <c r="J45" s="34">
        <v>135</v>
      </c>
      <c r="K45" s="34">
        <v>0</v>
      </c>
      <c r="L45" s="34">
        <v>0</v>
      </c>
      <c r="M45" s="34">
        <v>3450</v>
      </c>
      <c r="N45" s="34">
        <v>24700</v>
      </c>
      <c r="O45" s="34">
        <v>0</v>
      </c>
      <c r="P45" s="34">
        <v>0</v>
      </c>
      <c r="Q45" s="34">
        <v>0</v>
      </c>
      <c r="R45" s="34">
        <f t="shared" si="0"/>
        <v>754611</v>
      </c>
      <c r="S45" s="35">
        <f t="shared" si="4"/>
        <v>15389</v>
      </c>
    </row>
    <row r="46" spans="1:19" ht="12.75" customHeight="1" x14ac:dyDescent="0.2">
      <c r="A46" s="31" t="s">
        <v>77</v>
      </c>
      <c r="B46" s="32" t="s">
        <v>78</v>
      </c>
      <c r="C46" s="34">
        <v>430000</v>
      </c>
      <c r="D46" s="34">
        <v>130000</v>
      </c>
      <c r="E46" s="33">
        <f t="shared" si="5"/>
        <v>560000</v>
      </c>
      <c r="F46" s="34">
        <v>173671.16</v>
      </c>
      <c r="G46" s="34">
        <v>126765.37</v>
      </c>
      <c r="H46" s="34">
        <v>326</v>
      </c>
      <c r="I46" s="34">
        <v>0</v>
      </c>
      <c r="J46" s="34">
        <v>0</v>
      </c>
      <c r="K46" s="34">
        <v>0</v>
      </c>
      <c r="L46" s="34">
        <v>0</v>
      </c>
      <c r="M46" s="34">
        <v>177635.68</v>
      </c>
      <c r="N46" s="34">
        <v>44413.39</v>
      </c>
      <c r="O46" s="34">
        <v>0</v>
      </c>
      <c r="P46" s="34">
        <v>2325.1</v>
      </c>
      <c r="Q46" s="34">
        <v>0</v>
      </c>
      <c r="R46" s="34">
        <f t="shared" si="0"/>
        <v>525136.70000000007</v>
      </c>
      <c r="S46" s="35">
        <f t="shared" si="4"/>
        <v>34863.29999999993</v>
      </c>
    </row>
    <row r="47" spans="1:19" ht="12.75" customHeight="1" x14ac:dyDescent="0.2">
      <c r="A47" s="31" t="s">
        <v>79</v>
      </c>
      <c r="B47" s="32" t="s">
        <v>80</v>
      </c>
      <c r="C47" s="34">
        <v>60000</v>
      </c>
      <c r="D47" s="34"/>
      <c r="E47" s="33">
        <f t="shared" si="5"/>
        <v>60000</v>
      </c>
      <c r="F47" s="34">
        <v>0</v>
      </c>
      <c r="G47" s="34">
        <v>0</v>
      </c>
      <c r="H47" s="34">
        <v>10438.4</v>
      </c>
      <c r="I47" s="34">
        <v>2795</v>
      </c>
      <c r="J47" s="34">
        <v>10455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23688.400000000001</v>
      </c>
      <c r="S47" s="35">
        <f t="shared" si="4"/>
        <v>36311.599999999999</v>
      </c>
    </row>
    <row r="48" spans="1:19" ht="12.75" customHeight="1" x14ac:dyDescent="0.2">
      <c r="A48" s="31" t="s">
        <v>81</v>
      </c>
      <c r="B48" s="32" t="s">
        <v>82</v>
      </c>
      <c r="C48" s="34">
        <v>10000</v>
      </c>
      <c r="D48" s="34"/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0</v>
      </c>
      <c r="S48" s="35">
        <f t="shared" si="4"/>
        <v>10000</v>
      </c>
    </row>
    <row r="49" spans="1:19" ht="12.75" customHeight="1" x14ac:dyDescent="0.2">
      <c r="A49" s="31" t="s">
        <v>83</v>
      </c>
      <c r="B49" s="32" t="s">
        <v>84</v>
      </c>
      <c r="C49" s="34">
        <v>200000</v>
      </c>
      <c r="D49" s="34">
        <v>-65000</v>
      </c>
      <c r="E49" s="33">
        <f t="shared" si="5"/>
        <v>135000</v>
      </c>
      <c r="F49" s="34">
        <v>0</v>
      </c>
      <c r="G49" s="34">
        <v>17365</v>
      </c>
      <c r="H49" s="34">
        <v>0</v>
      </c>
      <c r="I49" s="34">
        <v>2930</v>
      </c>
      <c r="J49" s="34">
        <v>23010</v>
      </c>
      <c r="K49" s="34">
        <v>0</v>
      </c>
      <c r="L49" s="34">
        <v>0</v>
      </c>
      <c r="M49" s="34">
        <v>10770</v>
      </c>
      <c r="N49" s="34">
        <v>8480</v>
      </c>
      <c r="O49" s="34">
        <f>+'[1]EGRESOS DETALLADOS-4'!P55+'[1]EGRESOS DETALLADOS-4'!P56</f>
        <v>18000</v>
      </c>
      <c r="P49" s="34">
        <v>0</v>
      </c>
      <c r="Q49" s="34">
        <v>0</v>
      </c>
      <c r="R49" s="34">
        <f t="shared" si="0"/>
        <v>80555</v>
      </c>
      <c r="S49" s="35">
        <f t="shared" si="4"/>
        <v>54445</v>
      </c>
    </row>
    <row r="50" spans="1:19" ht="12.75" customHeight="1" x14ac:dyDescent="0.2">
      <c r="A50" s="31">
        <v>168</v>
      </c>
      <c r="B50" s="32" t="s">
        <v>85</v>
      </c>
      <c r="C50" s="34">
        <v>25000</v>
      </c>
      <c r="D50" s="34"/>
      <c r="E50" s="33">
        <f t="shared" si="5"/>
        <v>25000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495</v>
      </c>
      <c r="O50" s="34">
        <v>0</v>
      </c>
      <c r="P50" s="34">
        <v>0</v>
      </c>
      <c r="Q50" s="34">
        <v>0</v>
      </c>
      <c r="R50" s="34">
        <f t="shared" ref="R50:R92" si="6">SUM(F50:Q50)</f>
        <v>495</v>
      </c>
      <c r="S50" s="35">
        <f t="shared" si="4"/>
        <v>24505</v>
      </c>
    </row>
    <row r="51" spans="1:19" ht="12.75" customHeight="1" x14ac:dyDescent="0.2">
      <c r="A51" s="31" t="s">
        <v>86</v>
      </c>
      <c r="B51" s="32" t="s">
        <v>87</v>
      </c>
      <c r="C51" s="34">
        <v>80000</v>
      </c>
      <c r="D51" s="34">
        <v>60000</v>
      </c>
      <c r="E51" s="33">
        <f t="shared" si="5"/>
        <v>140000</v>
      </c>
      <c r="F51" s="34">
        <v>0</v>
      </c>
      <c r="G51" s="34">
        <v>7170</v>
      </c>
      <c r="H51" s="34">
        <v>23153</v>
      </c>
      <c r="I51" s="34">
        <v>3250</v>
      </c>
      <c r="J51" s="34">
        <v>2125</v>
      </c>
      <c r="K51" s="34">
        <v>0</v>
      </c>
      <c r="L51" s="34">
        <v>8945</v>
      </c>
      <c r="M51" s="34">
        <v>18575</v>
      </c>
      <c r="N51" s="34">
        <v>7790</v>
      </c>
      <c r="O51" s="34">
        <v>900</v>
      </c>
      <c r="P51" s="34">
        <f>+'[1]EGRESOS DETALLADOS-4'!Q59</f>
        <v>0</v>
      </c>
      <c r="Q51" s="34">
        <v>0</v>
      </c>
      <c r="R51" s="34">
        <f t="shared" si="6"/>
        <v>71908</v>
      </c>
      <c r="S51" s="35">
        <f t="shared" si="4"/>
        <v>68092</v>
      </c>
    </row>
    <row r="52" spans="1:19" ht="12.75" customHeight="1" x14ac:dyDescent="0.2">
      <c r="A52" s="31">
        <v>171</v>
      </c>
      <c r="B52" s="32" t="s">
        <v>88</v>
      </c>
      <c r="C52" s="34">
        <v>539220</v>
      </c>
      <c r="D52" s="34">
        <v>34000</v>
      </c>
      <c r="E52" s="33">
        <f t="shared" si="5"/>
        <v>573220</v>
      </c>
      <c r="F52" s="34">
        <v>0</v>
      </c>
      <c r="G52" s="34">
        <v>0</v>
      </c>
      <c r="H52" s="34">
        <v>0</v>
      </c>
      <c r="I52" s="34">
        <v>33510</v>
      </c>
      <c r="J52" s="34">
        <v>0</v>
      </c>
      <c r="K52" s="34">
        <v>0</v>
      </c>
      <c r="L52" s="34">
        <v>0</v>
      </c>
      <c r="M52" s="34">
        <v>68205</v>
      </c>
      <c r="N52" s="34">
        <v>44007.76</v>
      </c>
      <c r="O52" s="34">
        <v>0</v>
      </c>
      <c r="P52" s="34">
        <v>22580</v>
      </c>
      <c r="Q52" s="34">
        <v>0</v>
      </c>
      <c r="R52" s="34">
        <f t="shared" si="6"/>
        <v>168302.76</v>
      </c>
      <c r="S52" s="35">
        <f t="shared" si="4"/>
        <v>404917.24</v>
      </c>
    </row>
    <row r="53" spans="1:19" ht="12.75" customHeight="1" x14ac:dyDescent="0.2">
      <c r="A53" s="31" t="s">
        <v>89</v>
      </c>
      <c r="B53" s="32" t="s">
        <v>90</v>
      </c>
      <c r="C53" s="34">
        <v>140000</v>
      </c>
      <c r="D53" s="34">
        <v>-50000</v>
      </c>
      <c r="E53" s="33">
        <f t="shared" si="5"/>
        <v>90000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800</v>
      </c>
      <c r="L53" s="34">
        <v>0</v>
      </c>
      <c r="M53" s="34">
        <v>24890</v>
      </c>
      <c r="N53" s="34">
        <v>0</v>
      </c>
      <c r="O53" s="34">
        <v>0</v>
      </c>
      <c r="P53" s="34">
        <v>3250</v>
      </c>
      <c r="Q53" s="34">
        <v>0</v>
      </c>
      <c r="R53" s="34">
        <f t="shared" si="6"/>
        <v>28940</v>
      </c>
      <c r="S53" s="35">
        <f t="shared" si="4"/>
        <v>61060</v>
      </c>
    </row>
    <row r="54" spans="1:19" ht="12.75" customHeight="1" x14ac:dyDescent="0.2">
      <c r="A54" s="31">
        <v>182</v>
      </c>
      <c r="B54" s="32" t="s">
        <v>91</v>
      </c>
      <c r="C54" s="34">
        <v>0</v>
      </c>
      <c r="D54" s="34">
        <v>30000</v>
      </c>
      <c r="E54" s="33">
        <f t="shared" si="5"/>
        <v>30000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24000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24000</v>
      </c>
      <c r="S54" s="35">
        <f t="shared" si="4"/>
        <v>6000</v>
      </c>
    </row>
    <row r="55" spans="1:19" ht="12.75" customHeight="1" x14ac:dyDescent="0.2">
      <c r="A55" s="31" t="s">
        <v>92</v>
      </c>
      <c r="B55" s="32" t="s">
        <v>93</v>
      </c>
      <c r="C55" s="34">
        <v>51000</v>
      </c>
      <c r="D55" s="34">
        <v>22000</v>
      </c>
      <c r="E55" s="33">
        <f t="shared" si="5"/>
        <v>73000</v>
      </c>
      <c r="F55" s="34">
        <v>0</v>
      </c>
      <c r="G55" s="34">
        <v>0</v>
      </c>
      <c r="H55" s="34">
        <v>0</v>
      </c>
      <c r="I55" s="34">
        <v>17000</v>
      </c>
      <c r="J55" s="34">
        <v>1200</v>
      </c>
      <c r="K55" s="34">
        <v>1500</v>
      </c>
      <c r="L55" s="34">
        <v>0</v>
      </c>
      <c r="M55" s="34">
        <v>17000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36700</v>
      </c>
      <c r="S55" s="35">
        <f t="shared" si="4"/>
        <v>36300</v>
      </c>
    </row>
    <row r="56" spans="1:19" ht="12.75" customHeight="1" x14ac:dyDescent="0.2">
      <c r="A56" s="31">
        <v>185</v>
      </c>
      <c r="B56" s="32" t="s">
        <v>94</v>
      </c>
      <c r="C56" s="34">
        <v>15000</v>
      </c>
      <c r="D56" s="34">
        <v>40000</v>
      </c>
      <c r="E56" s="33">
        <f t="shared" si="5"/>
        <v>55000</v>
      </c>
      <c r="F56" s="34">
        <v>0</v>
      </c>
      <c r="G56" s="34">
        <v>0</v>
      </c>
      <c r="H56" s="34">
        <v>3100</v>
      </c>
      <c r="I56" s="34">
        <v>1450</v>
      </c>
      <c r="J56" s="34">
        <v>3500</v>
      </c>
      <c r="K56" s="34">
        <v>1800</v>
      </c>
      <c r="L56" s="34">
        <v>0</v>
      </c>
      <c r="M56" s="34">
        <v>0</v>
      </c>
      <c r="N56" s="34">
        <v>0</v>
      </c>
      <c r="O56" s="34">
        <v>18000</v>
      </c>
      <c r="P56" s="34">
        <v>1650</v>
      </c>
      <c r="Q56" s="34">
        <v>0</v>
      </c>
      <c r="R56" s="34">
        <f t="shared" si="6"/>
        <v>29500</v>
      </c>
      <c r="S56" s="35">
        <f t="shared" si="4"/>
        <v>25500</v>
      </c>
    </row>
    <row r="57" spans="1:19" ht="12.75" customHeight="1" x14ac:dyDescent="0.2">
      <c r="A57" s="31">
        <v>186</v>
      </c>
      <c r="B57" s="32" t="s">
        <v>95</v>
      </c>
      <c r="C57" s="34">
        <v>20000</v>
      </c>
      <c r="D57" s="34">
        <v>47000</v>
      </c>
      <c r="E57" s="33">
        <f t="shared" si="5"/>
        <v>67000</v>
      </c>
      <c r="F57" s="34">
        <v>0</v>
      </c>
      <c r="G57" s="34">
        <v>0</v>
      </c>
      <c r="H57" s="34">
        <v>2923.2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465</v>
      </c>
      <c r="O57" s="34">
        <v>0</v>
      </c>
      <c r="P57" s="34">
        <v>0</v>
      </c>
      <c r="Q57" s="34">
        <v>0</v>
      </c>
      <c r="R57" s="34">
        <f t="shared" si="6"/>
        <v>3388.2</v>
      </c>
      <c r="S57" s="35">
        <f t="shared" si="4"/>
        <v>63611.8</v>
      </c>
    </row>
    <row r="58" spans="1:19" ht="12.75" customHeight="1" x14ac:dyDescent="0.2">
      <c r="A58" s="31">
        <v>188</v>
      </c>
      <c r="B58" s="32" t="s">
        <v>96</v>
      </c>
      <c r="C58" s="34">
        <v>850000</v>
      </c>
      <c r="D58" s="34">
        <v>-250000</v>
      </c>
      <c r="E58" s="33">
        <f t="shared" si="5"/>
        <v>600000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570000</v>
      </c>
      <c r="O58" s="34">
        <v>0</v>
      </c>
      <c r="P58" s="34">
        <v>0</v>
      </c>
      <c r="Q58" s="34">
        <v>0</v>
      </c>
      <c r="R58" s="34">
        <f t="shared" si="6"/>
        <v>570000</v>
      </c>
      <c r="S58" s="35">
        <f t="shared" si="4"/>
        <v>30000</v>
      </c>
    </row>
    <row r="59" spans="1:19" ht="12.75" customHeight="1" x14ac:dyDescent="0.2">
      <c r="A59" s="31">
        <v>189</v>
      </c>
      <c r="B59" s="32" t="s">
        <v>97</v>
      </c>
      <c r="C59" s="34">
        <v>150000</v>
      </c>
      <c r="D59" s="34">
        <v>-70000</v>
      </c>
      <c r="E59" s="33">
        <f t="shared" si="5"/>
        <v>80000</v>
      </c>
      <c r="F59" s="34">
        <v>0</v>
      </c>
      <c r="G59" s="34">
        <v>3753.36</v>
      </c>
      <c r="H59" s="34">
        <v>0</v>
      </c>
      <c r="I59" s="34">
        <v>0</v>
      </c>
      <c r="J59" s="34">
        <v>18704</v>
      </c>
      <c r="K59" s="34">
        <v>0</v>
      </c>
      <c r="L59" s="34">
        <v>0</v>
      </c>
      <c r="M59" s="34">
        <v>2576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25033.360000000001</v>
      </c>
      <c r="S59" s="35">
        <f t="shared" si="4"/>
        <v>54966.64</v>
      </c>
    </row>
    <row r="60" spans="1:19" ht="12.75" customHeight="1" x14ac:dyDescent="0.2">
      <c r="A60" s="31" t="s">
        <v>98</v>
      </c>
      <c r="B60" s="32" t="s">
        <v>99</v>
      </c>
      <c r="C60" s="34">
        <v>230000</v>
      </c>
      <c r="D60" s="34">
        <v>-90000</v>
      </c>
      <c r="E60" s="33">
        <f t="shared" si="5"/>
        <v>140000</v>
      </c>
      <c r="F60" s="34">
        <v>0</v>
      </c>
      <c r="G60" s="34">
        <v>121820.43</v>
      </c>
      <c r="H60" s="34">
        <v>9777.6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131598.03</v>
      </c>
      <c r="S60" s="35">
        <f t="shared" si="4"/>
        <v>8401.9700000000012</v>
      </c>
    </row>
    <row r="61" spans="1:19" ht="12.75" customHeight="1" x14ac:dyDescent="0.2">
      <c r="A61" s="31" t="s">
        <v>100</v>
      </c>
      <c r="B61" s="32" t="s">
        <v>101</v>
      </c>
      <c r="C61" s="34">
        <v>26000</v>
      </c>
      <c r="D61" s="34"/>
      <c r="E61" s="33">
        <f t="shared" si="5"/>
        <v>26000</v>
      </c>
      <c r="F61" s="34">
        <v>0</v>
      </c>
      <c r="G61" s="34">
        <v>120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180</v>
      </c>
      <c r="O61" s="34">
        <v>0</v>
      </c>
      <c r="P61" s="34">
        <v>0</v>
      </c>
      <c r="Q61" s="34">
        <v>0</v>
      </c>
      <c r="R61" s="34">
        <f t="shared" si="6"/>
        <v>300</v>
      </c>
      <c r="S61" s="35">
        <f t="shared" si="4"/>
        <v>25700</v>
      </c>
    </row>
    <row r="62" spans="1:19" ht="12.75" customHeight="1" x14ac:dyDescent="0.2">
      <c r="A62" s="31" t="s">
        <v>102</v>
      </c>
      <c r="B62" s="32" t="s">
        <v>103</v>
      </c>
      <c r="C62" s="34">
        <v>25000</v>
      </c>
      <c r="D62" s="34"/>
      <c r="E62" s="33">
        <f t="shared" si="5"/>
        <v>25000</v>
      </c>
      <c r="F62" s="34">
        <v>0</v>
      </c>
      <c r="G62" s="34">
        <v>1488.22</v>
      </c>
      <c r="H62" s="34">
        <v>0</v>
      </c>
      <c r="I62" s="34">
        <v>12043.36</v>
      </c>
      <c r="J62" s="34">
        <v>0</v>
      </c>
      <c r="K62" s="34">
        <v>253.2</v>
      </c>
      <c r="L62" s="34">
        <v>0</v>
      </c>
      <c r="M62" s="34">
        <v>3112</v>
      </c>
      <c r="N62" s="34">
        <v>330</v>
      </c>
      <c r="O62" s="34">
        <v>0</v>
      </c>
      <c r="P62" s="34">
        <f>+'[1]EGRESOS DETALLADOS-4'!Q75</f>
        <v>760.1</v>
      </c>
      <c r="Q62" s="34">
        <v>0</v>
      </c>
      <c r="R62" s="34">
        <f t="shared" si="6"/>
        <v>17986.879999999997</v>
      </c>
      <c r="S62" s="35">
        <f t="shared" si="4"/>
        <v>7013.1200000000026</v>
      </c>
    </row>
    <row r="63" spans="1:19" ht="12.75" customHeight="1" x14ac:dyDescent="0.2">
      <c r="A63" s="31">
        <v>197</v>
      </c>
      <c r="B63" s="32" t="s">
        <v>104</v>
      </c>
      <c r="C63" s="34">
        <v>850000</v>
      </c>
      <c r="D63" s="34">
        <v>140000</v>
      </c>
      <c r="E63" s="33">
        <f t="shared" si="5"/>
        <v>990000</v>
      </c>
      <c r="F63" s="34">
        <v>0</v>
      </c>
      <c r="G63" s="34">
        <v>0</v>
      </c>
      <c r="H63" s="34">
        <v>150400</v>
      </c>
      <c r="I63" s="34">
        <v>81600</v>
      </c>
      <c r="J63" s="34">
        <v>81600</v>
      </c>
      <c r="K63" s="34">
        <v>0</v>
      </c>
      <c r="L63" s="34">
        <v>163200</v>
      </c>
      <c r="M63" s="34">
        <v>81600</v>
      </c>
      <c r="N63" s="34">
        <v>81600</v>
      </c>
      <c r="O63" s="34">
        <v>81600</v>
      </c>
      <c r="P63" s="34">
        <v>81600</v>
      </c>
      <c r="Q63" s="34">
        <v>0</v>
      </c>
      <c r="R63" s="34">
        <f t="shared" si="6"/>
        <v>803200</v>
      </c>
      <c r="S63" s="35">
        <f t="shared" si="4"/>
        <v>186800</v>
      </c>
    </row>
    <row r="64" spans="1:19" ht="12.75" customHeight="1" x14ac:dyDescent="0.2">
      <c r="A64" s="31" t="s">
        <v>105</v>
      </c>
      <c r="B64" s="32" t="s">
        <v>106</v>
      </c>
      <c r="C64" s="34">
        <v>70000</v>
      </c>
      <c r="D64" s="34"/>
      <c r="E64" s="33">
        <f t="shared" si="5"/>
        <v>70000</v>
      </c>
      <c r="F64" s="34">
        <v>189.74</v>
      </c>
      <c r="G64" s="34">
        <v>302.24</v>
      </c>
      <c r="H64" s="34">
        <v>2680.25</v>
      </c>
      <c r="I64" s="34">
        <v>925.74</v>
      </c>
      <c r="J64" s="34">
        <v>686.24</v>
      </c>
      <c r="K64" s="34">
        <v>1310.24</v>
      </c>
      <c r="L64" s="34">
        <v>328.24</v>
      </c>
      <c r="M64" s="34">
        <v>1942</v>
      </c>
      <c r="N64" s="34">
        <v>2263.2399999999998</v>
      </c>
      <c r="O64" s="34">
        <v>431.48</v>
      </c>
      <c r="P64" s="34">
        <f>+'[1]EGRESOS DETALLADOS-4'!Q77</f>
        <v>0</v>
      </c>
      <c r="Q64" s="34">
        <v>0</v>
      </c>
      <c r="R64" s="34">
        <f t="shared" si="6"/>
        <v>11059.409999999998</v>
      </c>
      <c r="S64" s="35">
        <f t="shared" si="4"/>
        <v>58940.590000000004</v>
      </c>
    </row>
    <row r="65" spans="1:19" ht="12.75" customHeight="1" x14ac:dyDescent="0.2">
      <c r="A65" s="39"/>
      <c r="B65" s="40" t="s">
        <v>107</v>
      </c>
      <c r="C65" s="41">
        <f t="shared" ref="C65:Q65" si="7">SUM(C35:C64)</f>
        <v>5651220</v>
      </c>
      <c r="D65" s="41"/>
      <c r="E65" s="41">
        <f t="shared" si="7"/>
        <v>5370220</v>
      </c>
      <c r="F65" s="41">
        <f t="shared" si="7"/>
        <v>206059.97999999998</v>
      </c>
      <c r="G65" s="41">
        <f t="shared" si="7"/>
        <v>331361.75999999995</v>
      </c>
      <c r="H65" s="41">
        <f t="shared" si="7"/>
        <v>1017697.94</v>
      </c>
      <c r="I65" s="41">
        <f t="shared" si="7"/>
        <v>208690.47999999998</v>
      </c>
      <c r="J65" s="41">
        <f t="shared" si="7"/>
        <v>197757.25</v>
      </c>
      <c r="K65" s="41">
        <f>SUM(K35:K64)</f>
        <v>53103.409999999996</v>
      </c>
      <c r="L65" s="41">
        <f t="shared" si="7"/>
        <v>224884.18</v>
      </c>
      <c r="M65" s="41">
        <f t="shared" si="7"/>
        <v>502909.56</v>
      </c>
      <c r="N65" s="41">
        <f t="shared" si="7"/>
        <v>857434.42999999993</v>
      </c>
      <c r="O65" s="41">
        <f t="shared" si="7"/>
        <v>151146.48000000001</v>
      </c>
      <c r="P65" s="41">
        <f t="shared" si="7"/>
        <v>146564.56</v>
      </c>
      <c r="Q65" s="41">
        <f t="shared" si="7"/>
        <v>0</v>
      </c>
      <c r="R65" s="41">
        <f t="shared" si="6"/>
        <v>3897610.0300000003</v>
      </c>
      <c r="S65" s="42">
        <f>SUM(S35:S64)</f>
        <v>1472609.97</v>
      </c>
    </row>
    <row r="66" spans="1:19" ht="12.75" customHeight="1" x14ac:dyDescent="0.2">
      <c r="A66" s="31" t="s">
        <v>108</v>
      </c>
      <c r="B66" s="32" t="s">
        <v>109</v>
      </c>
      <c r="C66" s="34">
        <v>80000</v>
      </c>
      <c r="D66" s="34"/>
      <c r="E66" s="34">
        <f>+C66+D66</f>
        <v>80000</v>
      </c>
      <c r="F66" s="34">
        <v>937.5</v>
      </c>
      <c r="G66" s="34">
        <v>2465.9</v>
      </c>
      <c r="H66" s="34">
        <v>1334.98</v>
      </c>
      <c r="I66" s="34">
        <v>6601.15</v>
      </c>
      <c r="J66" s="34">
        <v>3358.55</v>
      </c>
      <c r="K66" s="34">
        <v>5831.52</v>
      </c>
      <c r="L66" s="34">
        <v>3864.64</v>
      </c>
      <c r="M66" s="34">
        <v>2921.9</v>
      </c>
      <c r="N66" s="34">
        <v>2708.28</v>
      </c>
      <c r="O66" s="34">
        <v>3581.69</v>
      </c>
      <c r="P66" s="34">
        <f>+'[1]EGRESOS DETALLADOS-4'!Q78</f>
        <v>0</v>
      </c>
      <c r="Q66" s="34">
        <v>0</v>
      </c>
      <c r="R66" s="34">
        <f t="shared" si="6"/>
        <v>33606.11</v>
      </c>
      <c r="S66" s="35">
        <f t="shared" ref="S66:S102" si="8">+E66-R66</f>
        <v>46393.89</v>
      </c>
    </row>
    <row r="67" spans="1:19" ht="12.75" customHeight="1" x14ac:dyDescent="0.2">
      <c r="A67" s="31" t="s">
        <v>110</v>
      </c>
      <c r="B67" s="32" t="s">
        <v>111</v>
      </c>
      <c r="C67" s="34">
        <v>15000</v>
      </c>
      <c r="D67" s="34"/>
      <c r="E67" s="34">
        <f t="shared" ref="E67:E102" si="9">+C67+D67</f>
        <v>15000</v>
      </c>
      <c r="F67" s="34">
        <v>0</v>
      </c>
      <c r="G67" s="34">
        <v>0</v>
      </c>
      <c r="H67" s="34">
        <v>0</v>
      </c>
      <c r="I67" s="34">
        <v>329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329</v>
      </c>
      <c r="S67" s="35">
        <f t="shared" si="8"/>
        <v>14671</v>
      </c>
    </row>
    <row r="68" spans="1:19" ht="12.75" customHeight="1" x14ac:dyDescent="0.2">
      <c r="A68" s="31" t="s">
        <v>112</v>
      </c>
      <c r="B68" s="32" t="s">
        <v>113</v>
      </c>
      <c r="C68" s="34">
        <v>25000</v>
      </c>
      <c r="D68" s="34"/>
      <c r="E68" s="34">
        <f t="shared" si="9"/>
        <v>25000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0</v>
      </c>
      <c r="S68" s="35">
        <f t="shared" si="8"/>
        <v>25000</v>
      </c>
    </row>
    <row r="69" spans="1:19" ht="12.75" customHeight="1" x14ac:dyDescent="0.2">
      <c r="A69" s="31">
        <v>224</v>
      </c>
      <c r="B69" s="32" t="s">
        <v>114</v>
      </c>
      <c r="C69" s="34">
        <v>5000</v>
      </c>
      <c r="D69" s="34"/>
      <c r="E69" s="34">
        <f t="shared" si="9"/>
        <v>5000</v>
      </c>
      <c r="F69" s="34">
        <v>0</v>
      </c>
      <c r="G69" s="34">
        <v>0</v>
      </c>
      <c r="H69" s="34">
        <v>0</v>
      </c>
      <c r="I69" s="34">
        <v>204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204</v>
      </c>
      <c r="S69" s="35">
        <f t="shared" si="8"/>
        <v>4796</v>
      </c>
    </row>
    <row r="70" spans="1:19" ht="12.75" customHeight="1" x14ac:dyDescent="0.2">
      <c r="A70" s="31" t="s">
        <v>115</v>
      </c>
      <c r="B70" s="32" t="s">
        <v>116</v>
      </c>
      <c r="C70" s="34">
        <v>10000</v>
      </c>
      <c r="D70" s="34"/>
      <c r="E70" s="34">
        <f t="shared" si="9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f>+'[1]EGRESOS DETALLADOS-4'!Q82</f>
        <v>0</v>
      </c>
      <c r="Q70" s="34">
        <v>0</v>
      </c>
      <c r="R70" s="34">
        <f t="shared" si="6"/>
        <v>0</v>
      </c>
      <c r="S70" s="35">
        <f t="shared" si="8"/>
        <v>10000</v>
      </c>
    </row>
    <row r="71" spans="1:19" ht="12.75" customHeight="1" x14ac:dyDescent="0.2">
      <c r="A71" s="31" t="s">
        <v>117</v>
      </c>
      <c r="B71" s="32" t="s">
        <v>118</v>
      </c>
      <c r="C71" s="34">
        <v>19800</v>
      </c>
      <c r="D71" s="34"/>
      <c r="E71" s="34">
        <f t="shared" si="9"/>
        <v>19800</v>
      </c>
      <c r="F71" s="34">
        <v>0</v>
      </c>
      <c r="G71" s="34">
        <v>0</v>
      </c>
      <c r="H71" s="34">
        <v>0</v>
      </c>
      <c r="I71" s="34">
        <v>22</v>
      </c>
      <c r="J71" s="34">
        <v>1050</v>
      </c>
      <c r="K71" s="34">
        <v>0</v>
      </c>
      <c r="L71" s="34">
        <v>0</v>
      </c>
      <c r="M71" s="34">
        <v>0</v>
      </c>
      <c r="N71" s="34">
        <v>156.6</v>
      </c>
      <c r="O71" s="34">
        <v>0</v>
      </c>
      <c r="P71" s="34">
        <v>28.2</v>
      </c>
      <c r="Q71" s="34">
        <v>0</v>
      </c>
      <c r="R71" s="34">
        <f t="shared" si="6"/>
        <v>1256.8</v>
      </c>
      <c r="S71" s="35">
        <f t="shared" si="8"/>
        <v>18543.2</v>
      </c>
    </row>
    <row r="72" spans="1:19" ht="12.75" customHeight="1" x14ac:dyDescent="0.2">
      <c r="A72" s="31" t="s">
        <v>119</v>
      </c>
      <c r="B72" s="32" t="s">
        <v>120</v>
      </c>
      <c r="C72" s="34">
        <v>46000</v>
      </c>
      <c r="D72" s="34">
        <v>10000</v>
      </c>
      <c r="E72" s="34">
        <f t="shared" si="9"/>
        <v>56000</v>
      </c>
      <c r="F72" s="34">
        <v>0</v>
      </c>
      <c r="G72" s="34">
        <v>0</v>
      </c>
      <c r="H72" s="34">
        <v>0</v>
      </c>
      <c r="I72" s="34">
        <v>0</v>
      </c>
      <c r="J72" s="34">
        <v>1199.99</v>
      </c>
      <c r="K72" s="34">
        <v>288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1487.99</v>
      </c>
      <c r="S72" s="35">
        <f t="shared" si="8"/>
        <v>54512.01</v>
      </c>
    </row>
    <row r="73" spans="1:19" ht="12.75" customHeight="1" x14ac:dyDescent="0.2">
      <c r="A73" s="31" t="s">
        <v>121</v>
      </c>
      <c r="B73" s="32" t="s">
        <v>122</v>
      </c>
      <c r="C73" s="34">
        <v>20000</v>
      </c>
      <c r="D73" s="34"/>
      <c r="E73" s="34">
        <f t="shared" si="9"/>
        <v>20000</v>
      </c>
      <c r="F73" s="34">
        <v>0</v>
      </c>
      <c r="G73" s="34">
        <v>0</v>
      </c>
      <c r="H73" s="34">
        <v>7225</v>
      </c>
      <c r="I73" s="34">
        <v>85</v>
      </c>
      <c r="J73" s="34">
        <v>0</v>
      </c>
      <c r="K73" s="34">
        <v>104.3</v>
      </c>
      <c r="L73" s="34">
        <v>0</v>
      </c>
      <c r="M73" s="34">
        <v>105</v>
      </c>
      <c r="N73" s="34">
        <v>4504</v>
      </c>
      <c r="O73" s="34">
        <v>0</v>
      </c>
      <c r="P73" s="34">
        <v>5170</v>
      </c>
      <c r="Q73" s="34">
        <v>0</v>
      </c>
      <c r="R73" s="34">
        <f t="shared" si="6"/>
        <v>17193.3</v>
      </c>
      <c r="S73" s="35">
        <f t="shared" si="8"/>
        <v>2806.7000000000007</v>
      </c>
    </row>
    <row r="74" spans="1:19" ht="12.75" customHeight="1" x14ac:dyDescent="0.2">
      <c r="A74" s="31" t="s">
        <v>123</v>
      </c>
      <c r="B74" s="32" t="s">
        <v>124</v>
      </c>
      <c r="C74" s="34">
        <v>9999</v>
      </c>
      <c r="D74" s="34">
        <v>10000</v>
      </c>
      <c r="E74" s="34">
        <f t="shared" si="9"/>
        <v>19999</v>
      </c>
      <c r="F74" s="34">
        <v>0</v>
      </c>
      <c r="G74" s="34">
        <v>84</v>
      </c>
      <c r="H74" s="34">
        <v>1198</v>
      </c>
      <c r="I74" s="34">
        <v>215.2</v>
      </c>
      <c r="J74" s="34">
        <v>176.8</v>
      </c>
      <c r="K74" s="34">
        <v>317.55</v>
      </c>
      <c r="L74" s="34">
        <v>0</v>
      </c>
      <c r="M74" s="34">
        <v>0</v>
      </c>
      <c r="N74" s="34">
        <v>6581.9</v>
      </c>
      <c r="O74" s="34">
        <v>352</v>
      </c>
      <c r="P74" s="34">
        <v>760.1</v>
      </c>
      <c r="Q74" s="34">
        <v>0</v>
      </c>
      <c r="R74" s="34">
        <f t="shared" si="6"/>
        <v>9685.5499999999993</v>
      </c>
      <c r="S74" s="35">
        <f t="shared" si="8"/>
        <v>10313.450000000001</v>
      </c>
    </row>
    <row r="75" spans="1:19" ht="12.75" customHeight="1" x14ac:dyDescent="0.2">
      <c r="A75" s="31" t="s">
        <v>125</v>
      </c>
      <c r="B75" s="32" t="s">
        <v>126</v>
      </c>
      <c r="C75" s="34">
        <v>25400</v>
      </c>
      <c r="D75" s="34"/>
      <c r="E75" s="34">
        <f t="shared" si="9"/>
        <v>25400</v>
      </c>
      <c r="F75" s="34">
        <v>0</v>
      </c>
      <c r="G75" s="34">
        <v>0</v>
      </c>
      <c r="H75" s="34">
        <v>3413.5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3413.5</v>
      </c>
      <c r="S75" s="35">
        <f t="shared" si="8"/>
        <v>21986.5</v>
      </c>
    </row>
    <row r="76" spans="1:19" ht="12.75" customHeight="1" x14ac:dyDescent="0.2">
      <c r="A76" s="31" t="s">
        <v>127</v>
      </c>
      <c r="B76" s="32" t="s">
        <v>128</v>
      </c>
      <c r="C76" s="34">
        <v>5000</v>
      </c>
      <c r="D76" s="34"/>
      <c r="E76" s="34">
        <f t="shared" si="9"/>
        <v>5000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320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320</v>
      </c>
      <c r="S76" s="35">
        <f t="shared" si="8"/>
        <v>4680</v>
      </c>
    </row>
    <row r="77" spans="1:19" ht="12.75" customHeight="1" x14ac:dyDescent="0.2">
      <c r="A77" s="31" t="s">
        <v>129</v>
      </c>
      <c r="B77" s="32" t="s">
        <v>130</v>
      </c>
      <c r="C77" s="34">
        <v>13000</v>
      </c>
      <c r="D77" s="34"/>
      <c r="E77" s="34">
        <f t="shared" si="9"/>
        <v>13000</v>
      </c>
      <c r="F77" s="34">
        <v>133.19999999999999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133.19999999999999</v>
      </c>
      <c r="S77" s="35">
        <f t="shared" si="8"/>
        <v>12866.8</v>
      </c>
    </row>
    <row r="78" spans="1:19" ht="12.75" customHeight="1" x14ac:dyDescent="0.2">
      <c r="A78" s="31">
        <v>252</v>
      </c>
      <c r="B78" s="32" t="s">
        <v>131</v>
      </c>
      <c r="C78" s="34">
        <v>10000</v>
      </c>
      <c r="D78" s="34"/>
      <c r="E78" s="34">
        <f t="shared" si="9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225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225</v>
      </c>
      <c r="S78" s="35">
        <f t="shared" si="8"/>
        <v>9775</v>
      </c>
    </row>
    <row r="79" spans="1:19" ht="12.75" customHeight="1" x14ac:dyDescent="0.2">
      <c r="A79" s="31" t="s">
        <v>132</v>
      </c>
      <c r="B79" s="32" t="s">
        <v>133</v>
      </c>
      <c r="C79" s="34">
        <v>52000</v>
      </c>
      <c r="D79" s="34">
        <v>-40000</v>
      </c>
      <c r="E79" s="34">
        <f t="shared" si="9"/>
        <v>12000</v>
      </c>
      <c r="F79" s="34">
        <v>0</v>
      </c>
      <c r="G79" s="34">
        <v>0</v>
      </c>
      <c r="H79" s="34">
        <v>0</v>
      </c>
      <c r="I79" s="34">
        <v>0</v>
      </c>
      <c r="J79" s="34">
        <v>577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577</v>
      </c>
      <c r="S79" s="35">
        <f t="shared" si="8"/>
        <v>11423</v>
      </c>
    </row>
    <row r="80" spans="1:19" ht="12.75" customHeight="1" x14ac:dyDescent="0.2">
      <c r="A80" s="31" t="s">
        <v>134</v>
      </c>
      <c r="B80" s="32" t="s">
        <v>135</v>
      </c>
      <c r="C80" s="34">
        <v>10200</v>
      </c>
      <c r="D80" s="34"/>
      <c r="E80" s="34">
        <f t="shared" si="9"/>
        <v>10200</v>
      </c>
      <c r="F80" s="34">
        <v>0</v>
      </c>
      <c r="G80" s="34">
        <v>0</v>
      </c>
      <c r="H80" s="34">
        <v>0</v>
      </c>
      <c r="I80" s="34">
        <v>36.200000000000003</v>
      </c>
      <c r="J80" s="34">
        <v>0</v>
      </c>
      <c r="K80" s="34">
        <v>30</v>
      </c>
      <c r="L80" s="34">
        <v>0</v>
      </c>
      <c r="M80" s="34">
        <v>0</v>
      </c>
      <c r="N80" s="34">
        <v>0</v>
      </c>
      <c r="O80" s="34">
        <v>177.31</v>
      </c>
      <c r="P80" s="34">
        <v>0</v>
      </c>
      <c r="Q80" s="34">
        <v>0</v>
      </c>
      <c r="R80" s="34">
        <f t="shared" si="6"/>
        <v>243.51</v>
      </c>
      <c r="S80" s="35">
        <f t="shared" si="8"/>
        <v>9956.49</v>
      </c>
    </row>
    <row r="81" spans="1:19" ht="12.75" customHeight="1" x14ac:dyDescent="0.2">
      <c r="A81" s="31">
        <v>261</v>
      </c>
      <c r="B81" s="32" t="s">
        <v>136</v>
      </c>
      <c r="C81" s="34">
        <v>21800</v>
      </c>
      <c r="D81" s="34">
        <v>15000</v>
      </c>
      <c r="E81" s="34">
        <f t="shared" si="9"/>
        <v>36800</v>
      </c>
      <c r="F81" s="34">
        <v>0</v>
      </c>
      <c r="G81" s="34">
        <v>65.3</v>
      </c>
      <c r="H81" s="34">
        <v>865.85</v>
      </c>
      <c r="I81" s="34">
        <v>0</v>
      </c>
      <c r="J81" s="34">
        <v>17.899999999999999</v>
      </c>
      <c r="K81" s="34">
        <v>600</v>
      </c>
      <c r="L81" s="34">
        <v>178.25</v>
      </c>
      <c r="M81" s="34">
        <v>25161.3</v>
      </c>
      <c r="N81" s="34">
        <v>2902.8</v>
      </c>
      <c r="O81" s="34">
        <v>0</v>
      </c>
      <c r="P81" s="34">
        <v>0</v>
      </c>
      <c r="Q81" s="34">
        <v>0</v>
      </c>
      <c r="R81" s="34">
        <f t="shared" si="6"/>
        <v>29791.399999999998</v>
      </c>
      <c r="S81" s="35">
        <f t="shared" si="8"/>
        <v>7008.6000000000022</v>
      </c>
    </row>
    <row r="82" spans="1:19" ht="12.75" customHeight="1" x14ac:dyDescent="0.2">
      <c r="A82" s="31" t="s">
        <v>137</v>
      </c>
      <c r="B82" s="32" t="s">
        <v>138</v>
      </c>
      <c r="C82" s="34">
        <v>278800</v>
      </c>
      <c r="D82" s="34">
        <v>-80000</v>
      </c>
      <c r="E82" s="34">
        <f t="shared" si="9"/>
        <v>198800</v>
      </c>
      <c r="F82" s="34">
        <v>0</v>
      </c>
      <c r="G82" s="34">
        <v>0</v>
      </c>
      <c r="H82" s="34">
        <v>400</v>
      </c>
      <c r="I82" s="34">
        <v>80000</v>
      </c>
      <c r="J82" s="34">
        <v>60</v>
      </c>
      <c r="K82" s="34">
        <v>4995.5</v>
      </c>
      <c r="L82" s="34">
        <v>0</v>
      </c>
      <c r="M82" s="34">
        <v>0</v>
      </c>
      <c r="N82" s="34">
        <v>340</v>
      </c>
      <c r="O82" s="34">
        <v>400</v>
      </c>
      <c r="P82" s="34">
        <f>+'[1]EGRESOS DETALLADOS-4'!Q94</f>
        <v>0</v>
      </c>
      <c r="Q82" s="34">
        <v>0</v>
      </c>
      <c r="R82" s="34">
        <f t="shared" si="6"/>
        <v>86195.5</v>
      </c>
      <c r="S82" s="35">
        <f t="shared" si="8"/>
        <v>112604.5</v>
      </c>
    </row>
    <row r="83" spans="1:19" ht="12.75" customHeight="1" x14ac:dyDescent="0.2">
      <c r="A83" s="31" t="s">
        <v>139</v>
      </c>
      <c r="B83" s="32" t="s">
        <v>140</v>
      </c>
      <c r="C83" s="34">
        <v>199000</v>
      </c>
      <c r="D83" s="34"/>
      <c r="E83" s="34">
        <f t="shared" si="9"/>
        <v>199000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50505.52</v>
      </c>
      <c r="N83" s="34">
        <v>0</v>
      </c>
      <c r="O83" s="34">
        <v>19.850000000000001</v>
      </c>
      <c r="P83" s="34">
        <v>25.2</v>
      </c>
      <c r="Q83" s="34">
        <v>0</v>
      </c>
      <c r="R83" s="34">
        <f t="shared" si="6"/>
        <v>50550.569999999992</v>
      </c>
      <c r="S83" s="35">
        <f t="shared" si="8"/>
        <v>148449.43</v>
      </c>
    </row>
    <row r="84" spans="1:19" ht="12.75" customHeight="1" x14ac:dyDescent="0.2">
      <c r="A84" s="31" t="s">
        <v>141</v>
      </c>
      <c r="B84" s="32" t="s">
        <v>142</v>
      </c>
      <c r="C84" s="34">
        <v>15455</v>
      </c>
      <c r="D84" s="34"/>
      <c r="E84" s="34">
        <f t="shared" si="9"/>
        <v>15455</v>
      </c>
      <c r="F84" s="34">
        <v>229.54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496.72</v>
      </c>
      <c r="Q84" s="34">
        <v>0</v>
      </c>
      <c r="R84" s="34">
        <f t="shared" si="6"/>
        <v>726.26</v>
      </c>
      <c r="S84" s="35">
        <f t="shared" si="8"/>
        <v>14728.74</v>
      </c>
    </row>
    <row r="85" spans="1:19" ht="12.75" customHeight="1" x14ac:dyDescent="0.2">
      <c r="A85" s="31" t="s">
        <v>143</v>
      </c>
      <c r="B85" s="32" t="s">
        <v>144</v>
      </c>
      <c r="C85" s="34">
        <v>42200</v>
      </c>
      <c r="D85" s="34">
        <v>20000</v>
      </c>
      <c r="E85" s="34">
        <f t="shared" si="9"/>
        <v>62200</v>
      </c>
      <c r="F85" s="34">
        <v>0</v>
      </c>
      <c r="G85" s="34">
        <v>441</v>
      </c>
      <c r="H85" s="34">
        <v>112.5</v>
      </c>
      <c r="I85" s="34">
        <v>28724</v>
      </c>
      <c r="J85" s="34">
        <v>0</v>
      </c>
      <c r="K85" s="34">
        <v>0</v>
      </c>
      <c r="L85" s="34">
        <v>0</v>
      </c>
      <c r="M85" s="34">
        <v>0</v>
      </c>
      <c r="N85" s="34">
        <v>190</v>
      </c>
      <c r="O85" s="34">
        <v>2200</v>
      </c>
      <c r="P85" s="34">
        <v>0</v>
      </c>
      <c r="Q85" s="34">
        <v>0</v>
      </c>
      <c r="R85" s="34">
        <f t="shared" si="6"/>
        <v>31667.5</v>
      </c>
      <c r="S85" s="35">
        <f t="shared" si="8"/>
        <v>30532.5</v>
      </c>
    </row>
    <row r="86" spans="1:19" ht="12.75" customHeight="1" x14ac:dyDescent="0.2">
      <c r="A86" s="31" t="s">
        <v>145</v>
      </c>
      <c r="B86" s="32" t="s">
        <v>146</v>
      </c>
      <c r="C86" s="34">
        <v>69500</v>
      </c>
      <c r="D86" s="34">
        <v>20000</v>
      </c>
      <c r="E86" s="34">
        <f t="shared" si="9"/>
        <v>89500</v>
      </c>
      <c r="F86" s="34">
        <v>4819.97</v>
      </c>
      <c r="G86" s="34">
        <v>227.96</v>
      </c>
      <c r="H86" s="34">
        <v>4928.6899999999996</v>
      </c>
      <c r="I86" s="34">
        <v>363.99</v>
      </c>
      <c r="J86" s="34">
        <v>4410</v>
      </c>
      <c r="K86" s="34">
        <v>1553.34</v>
      </c>
      <c r="L86" s="34">
        <v>316.2</v>
      </c>
      <c r="M86" s="34">
        <v>4938.25</v>
      </c>
      <c r="N86" s="34">
        <v>14406.91</v>
      </c>
      <c r="O86" s="34">
        <v>1147.9100000000001</v>
      </c>
      <c r="P86" s="34">
        <v>11413.1</v>
      </c>
      <c r="Q86" s="34">
        <v>0</v>
      </c>
      <c r="R86" s="34">
        <f t="shared" si="6"/>
        <v>48526.32</v>
      </c>
      <c r="S86" s="35">
        <f t="shared" si="8"/>
        <v>40973.68</v>
      </c>
    </row>
    <row r="87" spans="1:19" ht="12.75" customHeight="1" x14ac:dyDescent="0.2">
      <c r="A87" s="31">
        <v>269</v>
      </c>
      <c r="B87" s="32" t="s">
        <v>147</v>
      </c>
      <c r="C87" s="34">
        <v>20000</v>
      </c>
      <c r="D87" s="34"/>
      <c r="E87" s="34">
        <f t="shared" si="9"/>
        <v>20000</v>
      </c>
      <c r="F87" s="34">
        <v>40</v>
      </c>
      <c r="G87" s="34">
        <v>188</v>
      </c>
      <c r="H87" s="34">
        <v>0</v>
      </c>
      <c r="I87" s="34">
        <v>0</v>
      </c>
      <c r="J87" s="34">
        <v>0</v>
      </c>
      <c r="K87" s="34">
        <v>0</v>
      </c>
      <c r="L87" s="34">
        <v>2701</v>
      </c>
      <c r="M87" s="34">
        <v>107.75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3036.75</v>
      </c>
      <c r="S87" s="35">
        <f t="shared" si="8"/>
        <v>16963.25</v>
      </c>
    </row>
    <row r="88" spans="1:19" ht="12.75" customHeight="1" x14ac:dyDescent="0.2">
      <c r="A88" s="31" t="s">
        <v>148</v>
      </c>
      <c r="B88" s="32" t="s">
        <v>149</v>
      </c>
      <c r="C88" s="34">
        <v>12000</v>
      </c>
      <c r="D88" s="34"/>
      <c r="E88" s="34">
        <f t="shared" si="9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0</v>
      </c>
      <c r="S88" s="35">
        <f t="shared" si="8"/>
        <v>12000</v>
      </c>
    </row>
    <row r="89" spans="1:19" ht="12.75" customHeight="1" x14ac:dyDescent="0.2">
      <c r="A89" s="31">
        <v>274</v>
      </c>
      <c r="B89" s="32" t="s">
        <v>150</v>
      </c>
      <c r="C89" s="34">
        <v>5000</v>
      </c>
      <c r="D89" s="34"/>
      <c r="E89" s="34">
        <f t="shared" si="9"/>
        <v>5000</v>
      </c>
      <c r="F89" s="34">
        <v>0</v>
      </c>
      <c r="G89" s="34">
        <v>0</v>
      </c>
      <c r="H89" s="34">
        <v>870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870</v>
      </c>
      <c r="S89" s="35">
        <f t="shared" si="8"/>
        <v>4130</v>
      </c>
    </row>
    <row r="90" spans="1:19" ht="12.75" customHeight="1" x14ac:dyDescent="0.2">
      <c r="A90" s="31">
        <v>275</v>
      </c>
      <c r="B90" s="32" t="s">
        <v>197</v>
      </c>
      <c r="C90" s="34">
        <v>0</v>
      </c>
      <c r="D90" s="34">
        <v>15000</v>
      </c>
      <c r="E90" s="34">
        <f t="shared" si="9"/>
        <v>15000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5100</v>
      </c>
      <c r="N90" s="34">
        <v>0</v>
      </c>
      <c r="O90" s="34">
        <v>0</v>
      </c>
      <c r="P90" s="34">
        <v>0</v>
      </c>
      <c r="Q90" s="34"/>
      <c r="R90" s="34">
        <f t="shared" si="6"/>
        <v>5100</v>
      </c>
      <c r="S90" s="35">
        <f t="shared" si="8"/>
        <v>9900</v>
      </c>
    </row>
    <row r="91" spans="1:19" ht="12.75" customHeight="1" x14ac:dyDescent="0.2">
      <c r="A91" s="31" t="s">
        <v>151</v>
      </c>
      <c r="B91" s="32" t="s">
        <v>152</v>
      </c>
      <c r="C91" s="34">
        <v>15000</v>
      </c>
      <c r="D91" s="34"/>
      <c r="E91" s="34">
        <f t="shared" si="9"/>
        <v>15000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152.5</v>
      </c>
      <c r="L91" s="34">
        <v>8497.9599999999991</v>
      </c>
      <c r="M91" s="34">
        <v>954.75</v>
      </c>
      <c r="N91" s="34">
        <v>17</v>
      </c>
      <c r="O91" s="34">
        <v>76.510000000000005</v>
      </c>
      <c r="P91" s="34">
        <v>79.989999999999995</v>
      </c>
      <c r="Q91" s="34">
        <v>0</v>
      </c>
      <c r="R91" s="34">
        <f t="shared" si="6"/>
        <v>9778.7099999999991</v>
      </c>
      <c r="S91" s="35">
        <f t="shared" si="8"/>
        <v>5221.2900000000009</v>
      </c>
    </row>
    <row r="92" spans="1:19" ht="12.75" customHeight="1" x14ac:dyDescent="0.2">
      <c r="A92" s="31" t="s">
        <v>153</v>
      </c>
      <c r="B92" s="32" t="s">
        <v>154</v>
      </c>
      <c r="C92" s="34">
        <v>76000</v>
      </c>
      <c r="D92" s="34">
        <v>-51000</v>
      </c>
      <c r="E92" s="34">
        <f t="shared" si="9"/>
        <v>25000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3402.5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3402.5</v>
      </c>
      <c r="S92" s="35">
        <f t="shared" si="8"/>
        <v>21597.5</v>
      </c>
    </row>
    <row r="93" spans="1:19" ht="12.75" customHeight="1" x14ac:dyDescent="0.2">
      <c r="A93" s="31" t="s">
        <v>155</v>
      </c>
      <c r="B93" s="32" t="s">
        <v>156</v>
      </c>
      <c r="C93" s="34">
        <v>31600</v>
      </c>
      <c r="D93" s="34"/>
      <c r="E93" s="34">
        <f t="shared" si="9"/>
        <v>31600</v>
      </c>
      <c r="F93" s="34">
        <v>0</v>
      </c>
      <c r="G93" s="34">
        <v>0</v>
      </c>
      <c r="H93" s="34">
        <v>0</v>
      </c>
      <c r="I93" s="34">
        <v>120</v>
      </c>
      <c r="J93" s="34">
        <v>0</v>
      </c>
      <c r="K93" s="34">
        <v>0</v>
      </c>
      <c r="L93" s="34">
        <v>9120</v>
      </c>
      <c r="M93" s="34">
        <v>359.99</v>
      </c>
      <c r="N93" s="34">
        <v>2349</v>
      </c>
      <c r="O93" s="34">
        <v>0</v>
      </c>
      <c r="P93" s="34">
        <v>0</v>
      </c>
      <c r="Q93" s="34">
        <v>0</v>
      </c>
      <c r="R93" s="34">
        <f t="shared" ref="R93:R116" si="10">SUM(F93:Q93)</f>
        <v>11948.99</v>
      </c>
      <c r="S93" s="35">
        <f t="shared" si="8"/>
        <v>19651.010000000002</v>
      </c>
    </row>
    <row r="94" spans="1:19" ht="12.75" customHeight="1" x14ac:dyDescent="0.2">
      <c r="A94" s="31">
        <v>289</v>
      </c>
      <c r="B94" s="32" t="s">
        <v>157</v>
      </c>
      <c r="C94" s="34">
        <v>20000</v>
      </c>
      <c r="D94" s="34"/>
      <c r="E94" s="34">
        <f t="shared" si="9"/>
        <v>20000</v>
      </c>
      <c r="F94" s="34">
        <v>0</v>
      </c>
      <c r="G94" s="34">
        <v>0</v>
      </c>
      <c r="H94" s="34">
        <v>0</v>
      </c>
      <c r="I94" s="34">
        <v>182.73</v>
      </c>
      <c r="J94" s="34">
        <v>0</v>
      </c>
      <c r="K94" s="34">
        <v>55</v>
      </c>
      <c r="L94" s="34">
        <v>0</v>
      </c>
      <c r="M94" s="34">
        <v>0</v>
      </c>
      <c r="N94" s="34">
        <v>0</v>
      </c>
      <c r="O94" s="34">
        <v>0</v>
      </c>
      <c r="P94" s="34">
        <f>+'[1]EGRESOS DETALLADOS-4'!Q106</f>
        <v>0</v>
      </c>
      <c r="Q94" s="34">
        <v>0</v>
      </c>
      <c r="R94" s="34">
        <f t="shared" si="10"/>
        <v>237.73</v>
      </c>
      <c r="S94" s="35">
        <f t="shared" si="8"/>
        <v>19762.27</v>
      </c>
    </row>
    <row r="95" spans="1:19" ht="12.75" customHeight="1" x14ac:dyDescent="0.2">
      <c r="A95" s="31" t="s">
        <v>158</v>
      </c>
      <c r="B95" s="32" t="s">
        <v>159</v>
      </c>
      <c r="C95" s="34">
        <v>19576</v>
      </c>
      <c r="D95" s="34"/>
      <c r="E95" s="34">
        <f t="shared" si="9"/>
        <v>19576</v>
      </c>
      <c r="F95" s="34">
        <v>96</v>
      </c>
      <c r="G95" s="34">
        <v>380</v>
      </c>
      <c r="H95" s="34">
        <v>8978.75</v>
      </c>
      <c r="I95" s="34">
        <v>598.23</v>
      </c>
      <c r="J95" s="34">
        <v>240</v>
      </c>
      <c r="K95" s="34">
        <v>25</v>
      </c>
      <c r="L95" s="34">
        <v>180</v>
      </c>
      <c r="M95" s="34">
        <v>310</v>
      </c>
      <c r="N95" s="34">
        <v>2268.25</v>
      </c>
      <c r="O95" s="34">
        <v>414.5</v>
      </c>
      <c r="P95" s="34">
        <v>2648.7</v>
      </c>
      <c r="Q95" s="34">
        <v>0</v>
      </c>
      <c r="R95" s="34">
        <f t="shared" si="10"/>
        <v>16139.43</v>
      </c>
      <c r="S95" s="35">
        <f t="shared" si="8"/>
        <v>3436.5699999999997</v>
      </c>
    </row>
    <row r="96" spans="1:19" ht="12.75" customHeight="1" x14ac:dyDescent="0.2">
      <c r="A96" s="31" t="s">
        <v>160</v>
      </c>
      <c r="B96" s="32" t="s">
        <v>161</v>
      </c>
      <c r="C96" s="34">
        <v>18390</v>
      </c>
      <c r="D96" s="34"/>
      <c r="E96" s="34">
        <f t="shared" si="9"/>
        <v>18390</v>
      </c>
      <c r="F96" s="34">
        <v>1090</v>
      </c>
      <c r="G96" s="34">
        <v>321.8</v>
      </c>
      <c r="H96" s="34">
        <v>595.79999999999995</v>
      </c>
      <c r="I96" s="34">
        <v>123.6</v>
      </c>
      <c r="J96" s="34">
        <v>121.2</v>
      </c>
      <c r="K96" s="34">
        <v>742.4</v>
      </c>
      <c r="L96" s="34">
        <v>0</v>
      </c>
      <c r="M96" s="34">
        <v>239.75</v>
      </c>
      <c r="N96" s="34">
        <v>8692.57</v>
      </c>
      <c r="O96" s="34">
        <v>975.15</v>
      </c>
      <c r="P96" s="34">
        <f>+'[1]EGRESOS DETALLADOS-4'!Q108</f>
        <v>0</v>
      </c>
      <c r="Q96" s="34">
        <v>0</v>
      </c>
      <c r="R96" s="34">
        <f t="shared" si="10"/>
        <v>12902.269999999999</v>
      </c>
      <c r="S96" s="35">
        <f t="shared" si="8"/>
        <v>5487.7300000000014</v>
      </c>
    </row>
    <row r="97" spans="1:19" ht="12.75" customHeight="1" x14ac:dyDescent="0.2">
      <c r="A97" s="31">
        <v>294</v>
      </c>
      <c r="B97" s="32" t="s">
        <v>198</v>
      </c>
      <c r="C97" s="34">
        <v>0</v>
      </c>
      <c r="D97" s="34">
        <v>5700</v>
      </c>
      <c r="E97" s="34">
        <f t="shared" si="9"/>
        <v>5700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1699</v>
      </c>
      <c r="M97" s="34">
        <v>0</v>
      </c>
      <c r="N97" s="34">
        <v>0</v>
      </c>
      <c r="O97" s="34">
        <v>119</v>
      </c>
      <c r="P97" s="34">
        <v>0</v>
      </c>
      <c r="Q97" s="34">
        <v>0</v>
      </c>
      <c r="R97" s="34">
        <f t="shared" si="10"/>
        <v>1818</v>
      </c>
      <c r="S97" s="35">
        <f t="shared" si="8"/>
        <v>3882</v>
      </c>
    </row>
    <row r="98" spans="1:19" ht="12.75" customHeight="1" x14ac:dyDescent="0.2">
      <c r="A98" s="31">
        <v>295</v>
      </c>
      <c r="B98" s="32" t="s">
        <v>162</v>
      </c>
      <c r="C98" s="34">
        <v>0</v>
      </c>
      <c r="D98" s="34">
        <v>25000</v>
      </c>
      <c r="E98" s="34">
        <f t="shared" si="9"/>
        <v>25000</v>
      </c>
      <c r="F98" s="34">
        <v>0</v>
      </c>
      <c r="G98" s="34">
        <v>0</v>
      </c>
      <c r="H98" s="34">
        <v>0</v>
      </c>
      <c r="I98" s="34">
        <v>0</v>
      </c>
      <c r="J98" s="34">
        <v>1120</v>
      </c>
      <c r="K98" s="34">
        <v>0</v>
      </c>
      <c r="L98" s="34">
        <v>0</v>
      </c>
      <c r="M98" s="34">
        <v>0</v>
      </c>
      <c r="N98" s="34">
        <v>0</v>
      </c>
      <c r="O98" s="34">
        <v>148.9</v>
      </c>
      <c r="P98" s="34">
        <v>10885</v>
      </c>
      <c r="Q98" s="34">
        <v>0</v>
      </c>
      <c r="R98" s="34">
        <f t="shared" si="10"/>
        <v>12153.9</v>
      </c>
      <c r="S98" s="35">
        <f t="shared" si="8"/>
        <v>12846.1</v>
      </c>
    </row>
    <row r="99" spans="1:19" ht="12.75" customHeight="1" x14ac:dyDescent="0.2">
      <c r="A99" s="31" t="s">
        <v>163</v>
      </c>
      <c r="B99" s="32" t="s">
        <v>164</v>
      </c>
      <c r="C99" s="34">
        <v>4680</v>
      </c>
      <c r="D99" s="34"/>
      <c r="E99" s="34">
        <f t="shared" si="9"/>
        <v>4680</v>
      </c>
      <c r="F99" s="34">
        <v>0</v>
      </c>
      <c r="G99" s="34">
        <v>949.05</v>
      </c>
      <c r="H99" s="34">
        <v>0</v>
      </c>
      <c r="I99" s="34">
        <v>0</v>
      </c>
      <c r="J99" s="34">
        <v>0</v>
      </c>
      <c r="K99" s="34">
        <v>19.54</v>
      </c>
      <c r="L99" s="34">
        <v>0</v>
      </c>
      <c r="M99" s="34">
        <v>0</v>
      </c>
      <c r="N99" s="34">
        <v>5.4</v>
      </c>
      <c r="O99" s="34">
        <v>0</v>
      </c>
      <c r="P99" s="34">
        <v>0</v>
      </c>
      <c r="Q99" s="34">
        <v>0</v>
      </c>
      <c r="R99" s="34">
        <f t="shared" si="10"/>
        <v>973.9899999999999</v>
      </c>
      <c r="S99" s="35">
        <f t="shared" si="8"/>
        <v>3706.01</v>
      </c>
    </row>
    <row r="100" spans="1:19" ht="12.75" customHeight="1" x14ac:dyDescent="0.2">
      <c r="A100" s="31" t="s">
        <v>165</v>
      </c>
      <c r="B100" s="32" t="s">
        <v>166</v>
      </c>
      <c r="C100" s="34">
        <v>86000</v>
      </c>
      <c r="D100" s="34">
        <v>52500</v>
      </c>
      <c r="E100" s="34">
        <f t="shared" si="9"/>
        <v>138500</v>
      </c>
      <c r="F100" s="34">
        <v>0</v>
      </c>
      <c r="G100" s="34">
        <v>0</v>
      </c>
      <c r="H100" s="34">
        <v>2394.48</v>
      </c>
      <c r="I100" s="34">
        <v>229.93</v>
      </c>
      <c r="J100" s="34">
        <v>232.5</v>
      </c>
      <c r="K100" s="34">
        <v>556.76</v>
      </c>
      <c r="L100" s="34">
        <v>1045.92</v>
      </c>
      <c r="M100" s="34">
        <v>82735</v>
      </c>
      <c r="N100" s="34">
        <v>874.31</v>
      </c>
      <c r="O100" s="34">
        <v>2840.3</v>
      </c>
      <c r="P100" s="34">
        <v>7000</v>
      </c>
      <c r="Q100" s="34">
        <v>0</v>
      </c>
      <c r="R100" s="34">
        <f t="shared" si="10"/>
        <v>97909.2</v>
      </c>
      <c r="S100" s="35">
        <f t="shared" si="8"/>
        <v>40590.800000000003</v>
      </c>
    </row>
    <row r="101" spans="1:19" ht="12.75" customHeight="1" x14ac:dyDescent="0.2">
      <c r="A101" s="31" t="s">
        <v>167</v>
      </c>
      <c r="B101" s="32" t="s">
        <v>168</v>
      </c>
      <c r="C101" s="34">
        <v>50000</v>
      </c>
      <c r="D101" s="34">
        <v>15000</v>
      </c>
      <c r="E101" s="34">
        <f t="shared" si="9"/>
        <v>65000</v>
      </c>
      <c r="F101" s="34">
        <v>0</v>
      </c>
      <c r="G101" s="34">
        <v>0</v>
      </c>
      <c r="H101" s="34">
        <v>368</v>
      </c>
      <c r="I101" s="34">
        <v>11985</v>
      </c>
      <c r="J101" s="34">
        <v>6108</v>
      </c>
      <c r="K101" s="34">
        <v>1174.49</v>
      </c>
      <c r="L101" s="34">
        <v>646.15</v>
      </c>
      <c r="M101" s="34">
        <v>12500</v>
      </c>
      <c r="N101" s="34">
        <v>300</v>
      </c>
      <c r="O101" s="34">
        <v>9634.98</v>
      </c>
      <c r="P101" s="34">
        <f>+'[1]EGRESOS DETALLADOS-4'!Q114</f>
        <v>0</v>
      </c>
      <c r="Q101" s="34">
        <v>0</v>
      </c>
      <c r="R101" s="34">
        <f t="shared" si="10"/>
        <v>42716.619999999995</v>
      </c>
      <c r="S101" s="35">
        <f t="shared" si="8"/>
        <v>22283.380000000005</v>
      </c>
    </row>
    <row r="102" spans="1:19" ht="12.75" customHeight="1" x14ac:dyDescent="0.2">
      <c r="A102" s="31" t="s">
        <v>169</v>
      </c>
      <c r="B102" s="32" t="s">
        <v>170</v>
      </c>
      <c r="C102" s="34">
        <v>12600</v>
      </c>
      <c r="D102" s="34">
        <v>15000</v>
      </c>
      <c r="E102" s="34">
        <f t="shared" si="9"/>
        <v>27600</v>
      </c>
      <c r="F102" s="34">
        <v>345</v>
      </c>
      <c r="G102" s="34">
        <v>2750</v>
      </c>
      <c r="H102" s="34">
        <v>0</v>
      </c>
      <c r="I102" s="34">
        <v>0</v>
      </c>
      <c r="J102" s="34">
        <v>0</v>
      </c>
      <c r="K102" s="34">
        <v>191.69</v>
      </c>
      <c r="L102" s="34">
        <v>6933.75</v>
      </c>
      <c r="M102" s="34">
        <v>12385.75</v>
      </c>
      <c r="N102" s="34">
        <v>10.92</v>
      </c>
      <c r="O102" s="34">
        <v>153.47</v>
      </c>
      <c r="P102" s="34">
        <v>3906.2</v>
      </c>
      <c r="Q102" s="34">
        <v>0</v>
      </c>
      <c r="R102" s="34">
        <f t="shared" si="10"/>
        <v>26676.780000000002</v>
      </c>
      <c r="S102" s="35">
        <f t="shared" si="8"/>
        <v>923.21999999999753</v>
      </c>
    </row>
    <row r="103" spans="1:19" ht="12.75" customHeight="1" x14ac:dyDescent="0.2">
      <c r="A103" s="39"/>
      <c r="B103" s="40" t="s">
        <v>171</v>
      </c>
      <c r="C103" s="41">
        <f>SUM(C66:C102)</f>
        <v>1344000</v>
      </c>
      <c r="D103" s="41"/>
      <c r="E103" s="41">
        <f>SUM(E66:E102)</f>
        <v>1376200</v>
      </c>
      <c r="F103" s="41">
        <f>SUM(F66:F102)</f>
        <v>7691.21</v>
      </c>
      <c r="G103" s="41">
        <f>SUM(G66:G102)</f>
        <v>7873.01</v>
      </c>
      <c r="H103" s="41">
        <f>SUM(H66:H102)</f>
        <v>32685.55</v>
      </c>
      <c r="I103" s="41">
        <f>SUM(I66:I102)</f>
        <v>129820.03</v>
      </c>
      <c r="J103" s="41">
        <f t="shared" ref="J103:Q103" si="11">SUM(J66:J102)</f>
        <v>18671.940000000002</v>
      </c>
      <c r="K103" s="41">
        <f t="shared" si="11"/>
        <v>20265.09</v>
      </c>
      <c r="L103" s="41">
        <f t="shared" si="11"/>
        <v>35182.870000000003</v>
      </c>
      <c r="M103" s="41">
        <f t="shared" si="11"/>
        <v>198644.96000000002</v>
      </c>
      <c r="N103" s="41">
        <f t="shared" si="11"/>
        <v>46307.939999999995</v>
      </c>
      <c r="O103" s="41">
        <f t="shared" si="11"/>
        <v>22241.57</v>
      </c>
      <c r="P103" s="41">
        <f t="shared" si="11"/>
        <v>42413.21</v>
      </c>
      <c r="Q103" s="41">
        <f t="shared" si="11"/>
        <v>0</v>
      </c>
      <c r="R103" s="41">
        <f t="shared" si="10"/>
        <v>561797.38</v>
      </c>
      <c r="S103" s="42">
        <f>SUM(S66:S102)</f>
        <v>814402.62000000011</v>
      </c>
    </row>
    <row r="104" spans="1:19" ht="12.75" customHeight="1" x14ac:dyDescent="0.2">
      <c r="A104" s="31"/>
      <c r="B104" s="54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55"/>
    </row>
    <row r="105" spans="1:19" ht="12.75" customHeight="1" x14ac:dyDescent="0.2">
      <c r="A105" s="31" t="s">
        <v>172</v>
      </c>
      <c r="B105" s="32" t="s">
        <v>173</v>
      </c>
      <c r="C105" s="34">
        <v>93800</v>
      </c>
      <c r="D105" s="34">
        <v>125000</v>
      </c>
      <c r="E105" s="34">
        <f>+C105+D105</f>
        <v>218800</v>
      </c>
      <c r="F105" s="34">
        <v>3850</v>
      </c>
      <c r="G105" s="34">
        <v>0</v>
      </c>
      <c r="H105" s="34">
        <v>3800</v>
      </c>
      <c r="I105" s="34">
        <v>0</v>
      </c>
      <c r="J105" s="34">
        <v>8480</v>
      </c>
      <c r="K105" s="34">
        <v>0</v>
      </c>
      <c r="L105" s="34">
        <v>0</v>
      </c>
      <c r="M105" s="34">
        <v>3900</v>
      </c>
      <c r="N105" s="34">
        <v>0</v>
      </c>
      <c r="O105" s="34">
        <v>46443</v>
      </c>
      <c r="P105" s="34">
        <v>0</v>
      </c>
      <c r="Q105" s="34">
        <v>0</v>
      </c>
      <c r="R105" s="34">
        <f t="shared" si="10"/>
        <v>66473</v>
      </c>
      <c r="S105" s="35">
        <f t="shared" ref="S105:S110" si="12">+E105-R105</f>
        <v>152327</v>
      </c>
    </row>
    <row r="106" spans="1:19" ht="12.75" customHeight="1" x14ac:dyDescent="0.2">
      <c r="A106" s="31" t="s">
        <v>174</v>
      </c>
      <c r="B106" s="32" t="s">
        <v>175</v>
      </c>
      <c r="C106" s="34">
        <v>24000</v>
      </c>
      <c r="D106" s="34"/>
      <c r="E106" s="34">
        <f t="shared" ref="E106:E110" si="13">+C106+D106</f>
        <v>24000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0"/>
        <v>0</v>
      </c>
      <c r="S106" s="35">
        <f t="shared" si="12"/>
        <v>24000</v>
      </c>
    </row>
    <row r="107" spans="1:19" ht="12.75" customHeight="1" x14ac:dyDescent="0.2">
      <c r="A107" s="31">
        <v>325</v>
      </c>
      <c r="B107" s="36" t="s">
        <v>176</v>
      </c>
      <c r="C107" s="34">
        <v>580000</v>
      </c>
      <c r="D107" s="34">
        <v>-365000</v>
      </c>
      <c r="E107" s="34">
        <f t="shared" si="13"/>
        <v>215000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0"/>
        <v>0</v>
      </c>
      <c r="S107" s="35">
        <f t="shared" si="12"/>
        <v>215000</v>
      </c>
    </row>
    <row r="108" spans="1:19" ht="12.75" customHeight="1" x14ac:dyDescent="0.2">
      <c r="A108" s="31" t="s">
        <v>177</v>
      </c>
      <c r="B108" s="32" t="s">
        <v>178</v>
      </c>
      <c r="C108" s="34">
        <v>18000</v>
      </c>
      <c r="D108" s="34"/>
      <c r="E108" s="34">
        <f t="shared" si="13"/>
        <v>18000</v>
      </c>
      <c r="F108" s="34">
        <v>0</v>
      </c>
      <c r="G108" s="34">
        <v>0</v>
      </c>
      <c r="H108" s="34">
        <v>1350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0"/>
        <v>1350</v>
      </c>
      <c r="S108" s="35">
        <f t="shared" si="12"/>
        <v>16650</v>
      </c>
    </row>
    <row r="109" spans="1:19" ht="12.75" customHeight="1" x14ac:dyDescent="0.2">
      <c r="A109" s="31" t="s">
        <v>179</v>
      </c>
      <c r="B109" s="32" t="s">
        <v>180</v>
      </c>
      <c r="C109" s="34">
        <v>140000</v>
      </c>
      <c r="D109" s="34">
        <v>40000</v>
      </c>
      <c r="E109" s="34">
        <f t="shared" si="13"/>
        <v>180000</v>
      </c>
      <c r="F109" s="34">
        <v>0</v>
      </c>
      <c r="G109" s="34">
        <v>0</v>
      </c>
      <c r="H109" s="34">
        <v>6950</v>
      </c>
      <c r="I109" s="34">
        <v>31360</v>
      </c>
      <c r="J109" s="34">
        <v>24420</v>
      </c>
      <c r="K109" s="34">
        <v>4700</v>
      </c>
      <c r="L109" s="34">
        <v>0</v>
      </c>
      <c r="M109" s="34">
        <v>0</v>
      </c>
      <c r="N109" s="34">
        <v>0</v>
      </c>
      <c r="O109" s="34">
        <v>72430</v>
      </c>
      <c r="P109" s="34">
        <v>0</v>
      </c>
      <c r="Q109" s="34">
        <v>0</v>
      </c>
      <c r="R109" s="34">
        <f t="shared" si="10"/>
        <v>139860</v>
      </c>
      <c r="S109" s="35">
        <f t="shared" si="12"/>
        <v>40140</v>
      </c>
    </row>
    <row r="110" spans="1:19" ht="12.75" customHeight="1" x14ac:dyDescent="0.2">
      <c r="A110" s="31" t="s">
        <v>181</v>
      </c>
      <c r="B110" s="32" t="s">
        <v>182</v>
      </c>
      <c r="C110" s="34">
        <v>180000</v>
      </c>
      <c r="D110" s="34">
        <v>200000</v>
      </c>
      <c r="E110" s="34">
        <f t="shared" si="13"/>
        <v>380000</v>
      </c>
      <c r="F110" s="34">
        <v>1060</v>
      </c>
      <c r="G110" s="34">
        <v>1290</v>
      </c>
      <c r="H110" s="34">
        <v>0</v>
      </c>
      <c r="I110" s="34">
        <v>20580</v>
      </c>
      <c r="J110" s="34">
        <v>4775</v>
      </c>
      <c r="K110" s="34">
        <v>43933.51</v>
      </c>
      <c r="L110" s="34">
        <v>0</v>
      </c>
      <c r="M110" s="34">
        <v>6390</v>
      </c>
      <c r="N110" s="34">
        <v>0</v>
      </c>
      <c r="O110" s="34">
        <v>21300</v>
      </c>
      <c r="P110" s="34">
        <v>0</v>
      </c>
      <c r="Q110" s="34">
        <v>0</v>
      </c>
      <c r="R110" s="34">
        <f t="shared" si="10"/>
        <v>99328.510000000009</v>
      </c>
      <c r="S110" s="35">
        <f t="shared" si="12"/>
        <v>280671.49</v>
      </c>
    </row>
    <row r="111" spans="1:19" ht="12.75" customHeight="1" x14ac:dyDescent="0.2">
      <c r="A111" s="39"/>
      <c r="B111" s="40" t="s">
        <v>183</v>
      </c>
      <c r="C111" s="41">
        <f t="shared" ref="C111:Q111" si="14">SUM(C105:C110)</f>
        <v>1035800</v>
      </c>
      <c r="D111" s="41"/>
      <c r="E111" s="41">
        <f>SUM(E105:E110)</f>
        <v>1035800</v>
      </c>
      <c r="F111" s="41">
        <f t="shared" si="14"/>
        <v>4910</v>
      </c>
      <c r="G111" s="41">
        <f t="shared" si="14"/>
        <v>1290</v>
      </c>
      <c r="H111" s="41">
        <f t="shared" si="14"/>
        <v>12100</v>
      </c>
      <c r="I111" s="41">
        <f t="shared" si="14"/>
        <v>51940</v>
      </c>
      <c r="J111" s="41">
        <f t="shared" si="14"/>
        <v>37675</v>
      </c>
      <c r="K111" s="41">
        <f t="shared" si="14"/>
        <v>48633.51</v>
      </c>
      <c r="L111" s="41">
        <f t="shared" si="14"/>
        <v>0</v>
      </c>
      <c r="M111" s="41">
        <f t="shared" si="14"/>
        <v>10290</v>
      </c>
      <c r="N111" s="41">
        <f t="shared" si="14"/>
        <v>0</v>
      </c>
      <c r="O111" s="41">
        <f t="shared" si="14"/>
        <v>140173</v>
      </c>
      <c r="P111" s="41">
        <f t="shared" si="14"/>
        <v>0</v>
      </c>
      <c r="Q111" s="41">
        <f t="shared" si="14"/>
        <v>0</v>
      </c>
      <c r="R111" s="41">
        <f t="shared" si="10"/>
        <v>307011.51</v>
      </c>
      <c r="S111" s="42">
        <f>SUM(S105:S110)</f>
        <v>728788.49</v>
      </c>
    </row>
    <row r="112" spans="1:19" ht="12.75" customHeight="1" x14ac:dyDescent="0.2">
      <c r="A112" s="31" t="s">
        <v>184</v>
      </c>
      <c r="B112" s="32" t="s">
        <v>203</v>
      </c>
      <c r="C112" s="34">
        <v>610000</v>
      </c>
      <c r="D112" s="34"/>
      <c r="E112" s="34">
        <f>+C112+D112</f>
        <v>610000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278726.71000000002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0"/>
        <v>278726.71000000002</v>
      </c>
      <c r="S112" s="35">
        <f>+E112-R112</f>
        <v>331273.28999999998</v>
      </c>
    </row>
    <row r="113" spans="1:19" ht="12.75" customHeight="1" x14ac:dyDescent="0.2">
      <c r="A113" s="31" t="s">
        <v>185</v>
      </c>
      <c r="B113" s="32" t="s">
        <v>186</v>
      </c>
      <c r="C113" s="34">
        <v>296250</v>
      </c>
      <c r="D113" s="34"/>
      <c r="E113" s="34">
        <f t="shared" ref="E113:E114" si="15">+C113+D113</f>
        <v>296250</v>
      </c>
      <c r="F113" s="34">
        <v>0</v>
      </c>
      <c r="G113" s="34">
        <v>3604.91</v>
      </c>
      <c r="H113" s="34">
        <v>0</v>
      </c>
      <c r="I113" s="34">
        <v>0</v>
      </c>
      <c r="J113" s="34">
        <v>0</v>
      </c>
      <c r="K113" s="34">
        <v>0</v>
      </c>
      <c r="L113" s="34">
        <v>88429.23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0"/>
        <v>92034.14</v>
      </c>
      <c r="S113" s="35">
        <f>+E113-R113</f>
        <v>204215.86</v>
      </c>
    </row>
    <row r="114" spans="1:19" ht="12.75" customHeight="1" x14ac:dyDescent="0.2">
      <c r="A114" s="31" t="s">
        <v>187</v>
      </c>
      <c r="B114" s="32" t="s">
        <v>188</v>
      </c>
      <c r="C114" s="34">
        <v>43750</v>
      </c>
      <c r="D114" s="34"/>
      <c r="E114" s="34">
        <f t="shared" si="15"/>
        <v>43750</v>
      </c>
      <c r="F114" s="34">
        <v>0</v>
      </c>
      <c r="G114" s="34">
        <v>0</v>
      </c>
      <c r="H114" s="34">
        <v>43750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0"/>
        <v>43750</v>
      </c>
      <c r="S114" s="35">
        <f>+E114-R114</f>
        <v>0</v>
      </c>
    </row>
    <row r="115" spans="1:19" ht="12.75" customHeight="1" thickBot="1" x14ac:dyDescent="0.25">
      <c r="A115" s="39"/>
      <c r="B115" s="40" t="s">
        <v>189</v>
      </c>
      <c r="C115" s="43">
        <f>SUM(C112:C114)</f>
        <v>950000</v>
      </c>
      <c r="D115" s="43"/>
      <c r="E115" s="43">
        <f>SUM(E112:E114)</f>
        <v>950000</v>
      </c>
      <c r="F115" s="43">
        <f>SUM(F112:F114)</f>
        <v>0</v>
      </c>
      <c r="G115" s="43">
        <f>SUM(G112:G114)</f>
        <v>3604.91</v>
      </c>
      <c r="H115" s="43">
        <f t="shared" ref="H115:Q117" si="16">SUM(H112:H114)</f>
        <v>43750</v>
      </c>
      <c r="I115" s="43">
        <f t="shared" si="16"/>
        <v>0</v>
      </c>
      <c r="J115" s="43">
        <f t="shared" si="16"/>
        <v>0</v>
      </c>
      <c r="K115" s="43">
        <f t="shared" si="16"/>
        <v>0</v>
      </c>
      <c r="L115" s="43">
        <f t="shared" si="16"/>
        <v>367155.94</v>
      </c>
      <c r="M115" s="43">
        <f t="shared" si="16"/>
        <v>0</v>
      </c>
      <c r="N115" s="43">
        <f t="shared" si="16"/>
        <v>0</v>
      </c>
      <c r="O115" s="43">
        <f t="shared" si="16"/>
        <v>0</v>
      </c>
      <c r="P115" s="43">
        <f t="shared" si="16"/>
        <v>0</v>
      </c>
      <c r="Q115" s="43">
        <f t="shared" si="16"/>
        <v>0</v>
      </c>
      <c r="R115" s="43">
        <f t="shared" si="10"/>
        <v>414510.85</v>
      </c>
      <c r="S115" s="44">
        <f>SUM(S112:S114)</f>
        <v>535489.14999999991</v>
      </c>
    </row>
    <row r="116" spans="1:19" ht="12.75" customHeight="1" x14ac:dyDescent="0.2">
      <c r="A116" s="31">
        <v>913</v>
      </c>
      <c r="B116" s="32" t="s">
        <v>204</v>
      </c>
      <c r="C116" s="34">
        <v>0</v>
      </c>
      <c r="D116" s="34">
        <v>38000</v>
      </c>
      <c r="E116" s="34">
        <f>+C116+D116</f>
        <v>38000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0"/>
        <v>0</v>
      </c>
      <c r="S116" s="35">
        <f>+E116-R116</f>
        <v>38000</v>
      </c>
    </row>
    <row r="117" spans="1:19" ht="12.75" customHeight="1" thickBot="1" x14ac:dyDescent="0.25">
      <c r="A117" s="39"/>
      <c r="B117" s="40" t="s">
        <v>205</v>
      </c>
      <c r="C117" s="43">
        <f>SUM(C114:C116)</f>
        <v>993750</v>
      </c>
      <c r="D117" s="43"/>
      <c r="E117" s="43">
        <f>SUM(E116)</f>
        <v>38000</v>
      </c>
      <c r="F117" s="43">
        <f>SUM(F114:F116)</f>
        <v>0</v>
      </c>
      <c r="G117" s="43">
        <v>0</v>
      </c>
      <c r="H117" s="43">
        <v>0</v>
      </c>
      <c r="I117" s="43">
        <f t="shared" si="16"/>
        <v>0</v>
      </c>
      <c r="J117" s="43">
        <f t="shared" si="16"/>
        <v>0</v>
      </c>
      <c r="K117" s="43">
        <f t="shared" si="16"/>
        <v>0</v>
      </c>
      <c r="L117" s="43">
        <v>0</v>
      </c>
      <c r="M117" s="43">
        <f t="shared" si="16"/>
        <v>0</v>
      </c>
      <c r="N117" s="43">
        <f t="shared" si="16"/>
        <v>0</v>
      </c>
      <c r="O117" s="43">
        <f t="shared" si="16"/>
        <v>0</v>
      </c>
      <c r="P117" s="43">
        <f t="shared" si="16"/>
        <v>0</v>
      </c>
      <c r="Q117" s="43">
        <f t="shared" si="16"/>
        <v>0</v>
      </c>
      <c r="R117" s="43">
        <f>SUM(F117:Q117)</f>
        <v>0</v>
      </c>
      <c r="S117" s="44">
        <f>SUM(S116)</f>
        <v>38000</v>
      </c>
    </row>
    <row r="118" spans="1:19" ht="12.75" customHeight="1" thickBot="1" x14ac:dyDescent="0.25">
      <c r="A118" s="45"/>
      <c r="B118" s="46" t="s">
        <v>190</v>
      </c>
      <c r="C118" s="47">
        <f>C111+C103+C65+C34+C115</f>
        <v>17500000</v>
      </c>
      <c r="D118" s="47"/>
      <c r="E118" s="47">
        <f>E111+E103+E65+E34+E115+E117</f>
        <v>17500000</v>
      </c>
      <c r="F118" s="47">
        <f>F111+F103+F65+F34+F115</f>
        <v>808029.00999999989</v>
      </c>
      <c r="G118" s="47">
        <f t="shared" ref="G118:Q118" si="17">G111+G103+G65+G34+G115</f>
        <v>948477.78999999992</v>
      </c>
      <c r="H118" s="47">
        <f t="shared" si="17"/>
        <v>1721137.02</v>
      </c>
      <c r="I118" s="47">
        <f t="shared" si="17"/>
        <v>988813.91</v>
      </c>
      <c r="J118" s="47">
        <f t="shared" si="17"/>
        <v>889249.36999999988</v>
      </c>
      <c r="K118" s="47">
        <f>K111+K103+K65+K34+K115</f>
        <v>737670.05999999994</v>
      </c>
      <c r="L118" s="47">
        <f t="shared" si="17"/>
        <v>1727606.3</v>
      </c>
      <c r="M118" s="47">
        <f t="shared" si="17"/>
        <v>1327665.92</v>
      </c>
      <c r="N118" s="47">
        <f t="shared" si="17"/>
        <v>1520631.18</v>
      </c>
      <c r="O118" s="47">
        <f t="shared" si="17"/>
        <v>1002287.4</v>
      </c>
      <c r="P118" s="47">
        <f t="shared" si="17"/>
        <v>805802.72</v>
      </c>
      <c r="Q118" s="47">
        <f t="shared" si="17"/>
        <v>0</v>
      </c>
      <c r="R118" s="47">
        <f>SUM(F118:Q118)</f>
        <v>12477370.68</v>
      </c>
      <c r="S118" s="48">
        <f>S111+S103+S65+S34+S115+S117</f>
        <v>5022629.32</v>
      </c>
    </row>
    <row r="119" spans="1:19" ht="12.75" customHeight="1" x14ac:dyDescent="0.2">
      <c r="A119" s="49"/>
      <c r="B119" s="32"/>
      <c r="C119" s="34"/>
      <c r="D119" s="34"/>
      <c r="E119" s="34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1"/>
      <c r="S119" s="50"/>
    </row>
    <row r="120" spans="1:19" ht="12.75" customHeight="1" x14ac:dyDescent="0.2">
      <c r="A120" s="49"/>
      <c r="B120" s="32"/>
      <c r="C120" s="34"/>
      <c r="D120" s="34"/>
      <c r="E120" s="34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1"/>
      <c r="S120" s="50"/>
    </row>
    <row r="121" spans="1:19" ht="12.75" customHeight="1" x14ac:dyDescent="0.2">
      <c r="A121" s="49"/>
      <c r="B121" s="32"/>
      <c r="C121" s="34"/>
      <c r="D121" s="34"/>
      <c r="E121" s="34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1"/>
      <c r="S121" s="50"/>
    </row>
    <row r="122" spans="1:19" ht="12.75" customHeight="1" x14ac:dyDescent="0.2">
      <c r="A122" s="49"/>
      <c r="B122" s="32"/>
      <c r="C122" s="34"/>
      <c r="D122" s="34"/>
      <c r="E122" s="34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1"/>
      <c r="S122" s="50"/>
    </row>
    <row r="123" spans="1:19" ht="12.75" customHeight="1" x14ac:dyDescent="0.2">
      <c r="A123" s="49"/>
      <c r="B123" s="32"/>
      <c r="C123" s="34"/>
      <c r="D123" s="34"/>
      <c r="E123" s="34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1"/>
      <c r="S123" s="50"/>
    </row>
    <row r="124" spans="1:19" ht="12.75" customHeight="1" x14ac:dyDescent="0.2">
      <c r="A124" s="49"/>
      <c r="B124" s="32"/>
      <c r="C124" s="34"/>
      <c r="D124" s="34"/>
      <c r="E124" s="34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1"/>
      <c r="S124" s="50"/>
    </row>
    <row r="125" spans="1:19" ht="12.75" customHeight="1" x14ac:dyDescent="0.2">
      <c r="A125" s="52"/>
      <c r="B125" s="51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29"/>
      <c r="O125" s="50"/>
      <c r="P125" s="50"/>
      <c r="Q125" s="50"/>
      <c r="R125" s="50"/>
      <c r="S125" s="50"/>
    </row>
    <row r="126" spans="1:19" ht="12.75" customHeight="1" x14ac:dyDescent="0.2">
      <c r="A126" s="52"/>
      <c r="B126" s="51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29"/>
      <c r="O126" s="50"/>
      <c r="P126" s="50"/>
      <c r="Q126" s="50"/>
      <c r="R126" s="50"/>
      <c r="S126" s="50"/>
    </row>
    <row r="127" spans="1:19" ht="12.75" customHeight="1" x14ac:dyDescent="0.2">
      <c r="A127" s="52"/>
      <c r="B127" s="51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29"/>
      <c r="O127" s="50"/>
      <c r="P127" s="50"/>
      <c r="Q127" s="50"/>
      <c r="R127" s="50"/>
      <c r="S127" s="50"/>
    </row>
    <row r="128" spans="1:19" ht="12.75" customHeight="1" x14ac:dyDescent="0.2">
      <c r="A128" s="52"/>
      <c r="B128" s="51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29"/>
      <c r="O128" s="50"/>
      <c r="P128" s="50"/>
      <c r="Q128" s="50"/>
      <c r="R128" s="50"/>
      <c r="S128" s="50"/>
    </row>
    <row r="129" spans="1:19" ht="12.75" customHeight="1" x14ac:dyDescent="0.25">
      <c r="A129" s="53"/>
      <c r="B129" s="66" t="s">
        <v>193</v>
      </c>
      <c r="C129" s="66"/>
      <c r="D129" s="56"/>
      <c r="E129" s="56"/>
      <c r="F129" s="56"/>
      <c r="G129" s="66" t="s">
        <v>194</v>
      </c>
      <c r="H129" s="66"/>
      <c r="I129" s="66"/>
      <c r="J129" s="66"/>
      <c r="K129" s="66"/>
      <c r="L129" s="66"/>
      <c r="M129" s="66"/>
      <c r="N129" s="66"/>
      <c r="O129" s="50"/>
      <c r="P129" s="50"/>
      <c r="Q129" s="50"/>
      <c r="R129" s="50"/>
      <c r="S129" s="51"/>
    </row>
    <row r="130" spans="1:19" ht="12.75" customHeight="1" x14ac:dyDescent="0.25">
      <c r="A130" s="52"/>
      <c r="B130" s="66" t="s">
        <v>191</v>
      </c>
      <c r="C130" s="66"/>
      <c r="D130" s="56"/>
      <c r="E130" s="57"/>
      <c r="F130" s="56"/>
      <c r="G130" s="66" t="s">
        <v>195</v>
      </c>
      <c r="H130" s="66"/>
      <c r="I130" s="66"/>
      <c r="J130" s="66"/>
      <c r="K130" s="66"/>
      <c r="L130" s="66"/>
      <c r="M130" s="66"/>
      <c r="N130" s="66"/>
      <c r="O130" s="50"/>
      <c r="P130" s="50"/>
      <c r="Q130" s="50"/>
      <c r="R130" s="50"/>
      <c r="S130" s="50"/>
    </row>
  </sheetData>
  <sortState ref="A99:O104">
    <sortCondition ref="A99:A104"/>
  </sortState>
  <mergeCells count="10">
    <mergeCell ref="B129:C129"/>
    <mergeCell ref="G129:N129"/>
    <mergeCell ref="B130:C130"/>
    <mergeCell ref="G130:N130"/>
    <mergeCell ref="A13:S13"/>
    <mergeCell ref="A14:S14"/>
    <mergeCell ref="B2:Q2"/>
    <mergeCell ref="B3:Q3"/>
    <mergeCell ref="B4:Q4"/>
    <mergeCell ref="A12:S12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2022-12-20T17:27:21Z</dcterms:modified>
</cp:coreProperties>
</file>