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alderon\Documents\MIS DOCUMENTOS 2022 - LOGIS006\Información Pública 2022\PUBLICACIONES\8 Agosto 2022\LOGISTICA\DIRECCION\"/>
    </mc:Choice>
  </mc:AlternateContent>
  <bookViews>
    <workbookView xWindow="0" yWindow="0" windowWidth="21570" windowHeight="8250"/>
  </bookViews>
  <sheets>
    <sheet name="Verificación de Calidad Física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7" i="9" l="1"/>
  <c r="E136" i="9"/>
  <c r="E135" i="9"/>
  <c r="E125" i="9"/>
  <c r="D124" i="9"/>
  <c r="D123" i="9"/>
  <c r="D122" i="9"/>
  <c r="D121" i="9"/>
  <c r="D125" i="9" s="1"/>
  <c r="D120" i="9"/>
  <c r="D119" i="9"/>
  <c r="D118" i="9"/>
  <c r="D113" i="9" l="1"/>
  <c r="F109" i="9"/>
  <c r="F105" i="9"/>
  <c r="F104" i="9"/>
  <c r="M103" i="9"/>
  <c r="F101" i="9"/>
  <c r="M100" i="9"/>
  <c r="M98" i="9"/>
  <c r="D91" i="9"/>
  <c r="F89" i="9"/>
  <c r="F88" i="9"/>
  <c r="F86" i="9"/>
  <c r="F82" i="9"/>
  <c r="M80" i="9"/>
  <c r="M78" i="9"/>
  <c r="M76" i="9"/>
  <c r="F76" i="9"/>
  <c r="D63" i="9"/>
  <c r="F61" i="9"/>
  <c r="F59" i="9"/>
  <c r="M58" i="9"/>
  <c r="M56" i="9"/>
  <c r="F56" i="9"/>
  <c r="M54" i="9"/>
  <c r="F53" i="9"/>
  <c r="D38" i="9"/>
  <c r="F34" i="9"/>
  <c r="M32" i="9"/>
  <c r="M30" i="9"/>
  <c r="M28" i="9"/>
  <c r="F23" i="9"/>
</calcChain>
</file>

<file path=xl/sharedStrings.xml><?xml version="1.0" encoding="utf-8"?>
<sst xmlns="http://schemas.openxmlformats.org/spreadsheetml/2006/main" count="392" uniqueCount="85">
  <si>
    <t>MES:</t>
  </si>
  <si>
    <t>No.</t>
  </si>
  <si>
    <t>BODEGA</t>
  </si>
  <si>
    <t>TRATADO</t>
  </si>
  <si>
    <t>TOTALES</t>
  </si>
  <si>
    <t>Retalhuleu</t>
  </si>
  <si>
    <t xml:space="preserve">UNIDAD </t>
  </si>
  <si>
    <t>Tactic</t>
  </si>
  <si>
    <t>Ipala</t>
  </si>
  <si>
    <t>Fraijanes</t>
  </si>
  <si>
    <t>ml.</t>
  </si>
  <si>
    <t>Los Amates</t>
  </si>
  <si>
    <t>Quetzaltenango</t>
  </si>
  <si>
    <t>Pastillas</t>
  </si>
  <si>
    <t>PRODUCTO O AMBIENTE</t>
  </si>
  <si>
    <t>CANTIDAD UTILIZADA</t>
  </si>
  <si>
    <t>Tratamientos preventivos y curativos de los productos almacenados en bodegas</t>
  </si>
  <si>
    <t>Dirección de Logística</t>
  </si>
  <si>
    <t>Chimaltenango</t>
  </si>
  <si>
    <t>Ambiente General</t>
  </si>
  <si>
    <t>-</t>
  </si>
  <si>
    <t>Vapona</t>
  </si>
  <si>
    <t>Phosamine</t>
  </si>
  <si>
    <t>No. DE APLICACIONES</t>
  </si>
  <si>
    <t>QUÍMICO UTILIZADO</t>
  </si>
  <si>
    <t>No. DE</t>
  </si>
  <si>
    <t>QUÍMICO</t>
  </si>
  <si>
    <t>APLICACIONES</t>
  </si>
  <si>
    <t>UTILIZADO</t>
  </si>
  <si>
    <t>Hedonal</t>
  </si>
  <si>
    <t>PRODUCTO O AMBIENTE TRATADO</t>
  </si>
  <si>
    <t>Pisos y paredes</t>
  </si>
  <si>
    <t>K-obiol</t>
  </si>
  <si>
    <t>K-otrine</t>
  </si>
  <si>
    <t>Imbirex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</si>
  <si>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</si>
  <si>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</si>
  <si>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</si>
  <si>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</si>
  <si>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</si>
  <si>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</si>
  <si>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Aceite Mineral</t>
  </si>
  <si>
    <t>--</t>
  </si>
  <si>
    <t>Roundup</t>
  </si>
  <si>
    <t>Area verde</t>
  </si>
  <si>
    <t>Arroz</t>
  </si>
  <si>
    <t>DECRETO 16-2021</t>
  </si>
  <si>
    <t>ARTÍCULO 18, GESTIÓN DE LAS INTERVENCIONES RELEVANTES</t>
  </si>
  <si>
    <t>MONITOREO DE CALIDAD FISICA DE LOS ALIMENTOS EN LA RECEPCION, ALMACENAMIENTO Y DESPACHO.</t>
  </si>
  <si>
    <t>Bodegas</t>
  </si>
  <si>
    <t>Actividad</t>
  </si>
  <si>
    <t>Cantidad</t>
  </si>
  <si>
    <t>monitoreo de calidad fisica de los alimentos</t>
  </si>
  <si>
    <t>Interior Bodegas</t>
  </si>
  <si>
    <t>Verificacion del alimentos previo al despacho</t>
  </si>
  <si>
    <t>Delthroid</t>
  </si>
  <si>
    <t>K-othrine</t>
  </si>
  <si>
    <t>Curativo</t>
  </si>
  <si>
    <t>K-othine</t>
  </si>
  <si>
    <t>Preventivo</t>
  </si>
  <si>
    <t>verificacion de los alimentos previo a la recepción</t>
  </si>
  <si>
    <t>Interior Bodega</t>
  </si>
  <si>
    <t>José Luis Jiménez/ Lisbeth Perucho</t>
  </si>
  <si>
    <t>MES: MAYO - AGOSTO</t>
  </si>
  <si>
    <t>23 de  septiembre del 2022</t>
  </si>
  <si>
    <t>Arroz China</t>
  </si>
  <si>
    <t>MAYO</t>
  </si>
  <si>
    <t>Arroz China, Maseca y Arroz</t>
  </si>
  <si>
    <t>Frijol</t>
  </si>
  <si>
    <t>Varios</t>
  </si>
  <si>
    <t>JUNIO</t>
  </si>
  <si>
    <t>Arroz, harina de maiz nixtamalizada</t>
  </si>
  <si>
    <t>Arroz, harina nixtamalizada y avena</t>
  </si>
  <si>
    <t>JULIO</t>
  </si>
  <si>
    <t>AGOSTO</t>
  </si>
  <si>
    <t>Bromadirat</t>
  </si>
  <si>
    <t>Bloques</t>
  </si>
  <si>
    <t>aceite mineral</t>
  </si>
  <si>
    <t>cc.</t>
  </si>
  <si>
    <t>RESUMEN</t>
  </si>
  <si>
    <t>MAYO - AGOSTO 2022</t>
  </si>
  <si>
    <t>Bodega</t>
  </si>
  <si>
    <t>No. De aplicaciónes</t>
  </si>
  <si>
    <t xml:space="preserve">Retalhuleu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</si>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</sst>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2" x14ac:knownFonts="1"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sz val="11"/>
      <color rgb="FFFF0000"/>
      <name val="Tahoma"/>
      <family val="2"/>
    </font>
    <font>
      <sz val="11"/>
      <name val="Arial"/>
      <family val="2"/>
    </font>
    <font>
      <b/>
      <sz val="11"/>
      <name val="Tahoma"/>
      <family val="2"/>
    </font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2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Tahoma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1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theme="4"/>
      </patternFill>
    </fill>
  </fills>
  <borders count="3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 style="double">
        <color theme="4"/>
      </left>
      <right/>
      <top style="double">
        <color theme="4"/>
      </top>
      <bottom style="double">
        <color theme="4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 style="double">
        <color theme="4"/>
      </bottom>
      <diagonal/>
    </border>
    <border>
      <left style="double">
        <color theme="4"/>
      </left>
      <right style="double">
        <color theme="4"/>
      </right>
      <top style="thin">
        <color theme="4"/>
      </top>
      <bottom style="double">
        <color theme="4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/>
      <diagonal/>
    </border>
    <border>
      <left style="double">
        <color theme="4"/>
      </left>
      <right style="double">
        <color theme="4"/>
      </right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/>
      <top style="double">
        <color theme="4"/>
      </top>
      <bottom/>
      <diagonal/>
    </border>
    <border>
      <left style="double">
        <color theme="4"/>
      </left>
      <right/>
      <top style="double">
        <color theme="4"/>
      </top>
      <bottom/>
      <diagonal/>
    </border>
    <border>
      <left/>
      <right style="double">
        <color theme="4"/>
      </right>
      <top style="double">
        <color theme="4"/>
      </top>
      <bottom/>
      <diagonal/>
    </border>
    <border>
      <left/>
      <right style="double">
        <color theme="4"/>
      </right>
      <top/>
      <bottom style="double">
        <color theme="4"/>
      </bottom>
      <diagonal/>
    </border>
    <border>
      <left style="double">
        <color theme="4"/>
      </left>
      <right style="double">
        <color theme="4"/>
      </right>
      <top/>
      <bottom/>
      <diagonal/>
    </border>
    <border>
      <left/>
      <right style="double">
        <color theme="4"/>
      </right>
      <top style="double">
        <color theme="4"/>
      </top>
      <bottom style="double">
        <color theme="4"/>
      </bottom>
      <diagonal/>
    </border>
    <border>
      <left style="double">
        <color theme="4"/>
      </left>
      <right/>
      <top/>
      <bottom style="double">
        <color theme="4"/>
      </bottom>
      <diagonal/>
    </border>
    <border>
      <left style="double">
        <color theme="4"/>
      </left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theme="4"/>
      </left>
      <right/>
      <top/>
      <bottom/>
      <diagonal/>
    </border>
    <border>
      <left/>
      <right/>
      <top/>
      <bottom style="thin">
        <color theme="4"/>
      </bottom>
      <diagonal/>
    </border>
    <border>
      <left/>
      <right style="double">
        <color theme="4"/>
      </right>
      <top/>
      <bottom/>
      <diagonal/>
    </border>
  </borders>
  <cellStyleXfs count="9">
    <xf numFmtId="0" fontId="0" fillId="0" borderId="0"/>
    <xf numFmtId="0" fontId="1" fillId="0" borderId="1" applyNumberFormat="0" applyFill="0" applyAlignment="0" applyProtection="0"/>
    <xf numFmtId="0" fontId="8" fillId="0" borderId="0"/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4" borderId="0" applyNumberFormat="0" applyBorder="0" applyAlignment="0" applyProtection="0"/>
    <xf numFmtId="0" fontId="13" fillId="0" borderId="18" applyNumberFormat="0" applyFill="0" applyAlignment="0" applyProtection="0"/>
    <xf numFmtId="0" fontId="15" fillId="0" borderId="0"/>
    <xf numFmtId="0" fontId="16" fillId="5" borderId="0" applyNumberFormat="0" applyBorder="0" applyAlignment="0" applyProtection="0"/>
  </cellStyleXfs>
  <cellXfs count="176">
    <xf numFmtId="0" fontId="0" fillId="0" borderId="0" xfId="0"/>
    <xf numFmtId="0" fontId="0" fillId="0" borderId="0" xfId="0" applyBorder="1"/>
    <xf numFmtId="0" fontId="3" fillId="0" borderId="0" xfId="0" applyFont="1"/>
    <xf numFmtId="0" fontId="2" fillId="3" borderId="1" xfId="1" applyFont="1" applyFill="1" applyAlignment="1">
      <alignment horizontal="center"/>
    </xf>
    <xf numFmtId="0" fontId="2" fillId="0" borderId="1" xfId="1" applyFont="1"/>
    <xf numFmtId="0" fontId="2" fillId="0" borderId="1" xfId="1" applyFont="1" applyAlignment="1">
      <alignment horizontal="right"/>
    </xf>
    <xf numFmtId="4" fontId="2" fillId="2" borderId="1" xfId="1" applyNumberFormat="1" applyFont="1" applyFill="1" applyAlignment="1">
      <alignment horizontal="center"/>
    </xf>
    <xf numFmtId="0" fontId="2" fillId="2" borderId="17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4" fontId="7" fillId="2" borderId="1" xfId="1" applyNumberFormat="1" applyFont="1" applyFill="1" applyAlignment="1">
      <alignment horizontal="center"/>
    </xf>
    <xf numFmtId="0" fontId="7" fillId="0" borderId="1" xfId="1" applyFont="1" applyAlignment="1">
      <alignment horizontal="right"/>
    </xf>
    <xf numFmtId="0" fontId="7" fillId="0" borderId="1" xfId="1" applyFont="1"/>
    <xf numFmtId="0" fontId="7" fillId="2" borderId="17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/>
    </xf>
    <xf numFmtId="0" fontId="7" fillId="0" borderId="2" xfId="1" applyFont="1" applyBorder="1"/>
    <xf numFmtId="0" fontId="4" fillId="0" borderId="0" xfId="0" applyFont="1"/>
    <xf numFmtId="0" fontId="7" fillId="3" borderId="1" xfId="1" applyFont="1" applyFill="1" applyAlignment="1">
      <alignment horizontal="center"/>
    </xf>
    <xf numFmtId="0" fontId="9" fillId="0" borderId="0" xfId="2" applyFont="1" applyFill="1" applyBorder="1"/>
    <xf numFmtId="0" fontId="8" fillId="0" borderId="0" xfId="2" applyFill="1" applyBorder="1"/>
    <xf numFmtId="0" fontId="6" fillId="0" borderId="0" xfId="2" applyFont="1" applyFill="1" applyBorder="1"/>
    <xf numFmtId="0" fontId="8" fillId="0" borderId="21" xfId="2" applyFill="1" applyBorder="1"/>
    <xf numFmtId="0" fontId="11" fillId="0" borderId="0" xfId="2" applyFont="1" applyFill="1" applyBorder="1"/>
    <xf numFmtId="0" fontId="8" fillId="0" borderId="22" xfId="2" applyFill="1" applyBorder="1"/>
    <xf numFmtId="0" fontId="8" fillId="0" borderId="23" xfId="2" applyFill="1" applyBorder="1"/>
    <xf numFmtId="0" fontId="10" fillId="0" borderId="0" xfId="2" applyFont="1" applyFill="1" applyBorder="1" applyAlignment="1">
      <alignment vertical="center"/>
    </xf>
    <xf numFmtId="0" fontId="11" fillId="0" borderId="0" xfId="2" applyFont="1" applyFill="1" applyBorder="1" applyAlignment="1"/>
    <xf numFmtId="0" fontId="15" fillId="0" borderId="0" xfId="7" applyBorder="1"/>
    <xf numFmtId="0" fontId="8" fillId="0" borderId="19" xfId="2" applyFill="1" applyBorder="1"/>
    <xf numFmtId="0" fontId="15" fillId="0" borderId="23" xfId="7" applyBorder="1"/>
    <xf numFmtId="0" fontId="8" fillId="0" borderId="24" xfId="2" applyFill="1" applyBorder="1"/>
    <xf numFmtId="0" fontId="7" fillId="2" borderId="2" xfId="1" applyFont="1" applyFill="1" applyBorder="1" applyAlignment="1">
      <alignment horizontal="center"/>
    </xf>
    <xf numFmtId="0" fontId="7" fillId="2" borderId="1" xfId="1" applyFont="1" applyFill="1" applyAlignment="1">
      <alignment horizontal="center"/>
    </xf>
    <xf numFmtId="0" fontId="2" fillId="2" borderId="1" xfId="1" applyFont="1" applyFill="1" applyAlignment="1">
      <alignment horizontal="center"/>
    </xf>
    <xf numFmtId="0" fontId="4" fillId="0" borderId="1" xfId="1" applyFont="1" applyFill="1" applyAlignment="1">
      <alignment horizontal="center"/>
    </xf>
    <xf numFmtId="0" fontId="4" fillId="0" borderId="1" xfId="1" applyFont="1" applyFill="1" applyAlignment="1">
      <alignment horizontal="center" vertical="center"/>
    </xf>
    <xf numFmtId="3" fontId="4" fillId="0" borderId="1" xfId="1" applyNumberFormat="1" applyFont="1" applyFill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1" applyFont="1" applyFill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3" fillId="0" borderId="1" xfId="1" applyFont="1" applyFill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1" xfId="1" quotePrefix="1" applyFont="1" applyFill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/>
    </xf>
    <xf numFmtId="0" fontId="4" fillId="0" borderId="1" xfId="1" quotePrefix="1" applyFont="1" applyFill="1" applyAlignment="1">
      <alignment horizontal="center"/>
    </xf>
    <xf numFmtId="3" fontId="4" fillId="0" borderId="1" xfId="1" applyNumberFormat="1" applyFont="1" applyFill="1" applyAlignment="1">
      <alignment horizontal="center" vertical="center"/>
    </xf>
    <xf numFmtId="0" fontId="4" fillId="0" borderId="1" xfId="1" applyFont="1" applyFill="1" applyAlignment="1">
      <alignment horizontal="center" wrapText="1"/>
    </xf>
    <xf numFmtId="0" fontId="4" fillId="0" borderId="3" xfId="1" applyFont="1" applyFill="1" applyBorder="1" applyAlignment="1">
      <alignment horizontal="center"/>
    </xf>
    <xf numFmtId="0" fontId="4" fillId="0" borderId="15" xfId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/>
    </xf>
    <xf numFmtId="3" fontId="4" fillId="0" borderId="2" xfId="1" applyNumberFormat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wrapText="1"/>
    </xf>
    <xf numFmtId="0" fontId="4" fillId="0" borderId="2" xfId="1" quotePrefix="1" applyFont="1" applyFill="1" applyBorder="1" applyAlignment="1">
      <alignment horizontal="center" vertical="center"/>
    </xf>
    <xf numFmtId="4" fontId="7" fillId="2" borderId="2" xfId="1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4" fillId="0" borderId="9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28" xfId="1" applyFont="1" applyFill="1" applyBorder="1" applyAlignment="1">
      <alignment horizontal="center" vertical="center" wrapText="1"/>
    </xf>
    <xf numFmtId="0" fontId="0" fillId="0" borderId="4" xfId="0" quotePrefix="1" applyBorder="1" applyAlignment="1">
      <alignment horizontal="center" vertical="center"/>
    </xf>
    <xf numFmtId="0" fontId="7" fillId="2" borderId="1" xfId="1" applyFont="1" applyFill="1" applyAlignment="1">
      <alignment horizontal="center" vertical="center"/>
    </xf>
    <xf numFmtId="0" fontId="2" fillId="2" borderId="1" xfId="1" applyFont="1" applyFill="1" applyAlignment="1">
      <alignment horizontal="center" vertical="center"/>
    </xf>
    <xf numFmtId="0" fontId="2" fillId="2" borderId="1" xfId="1" applyFont="1" applyFill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/>
    </xf>
    <xf numFmtId="0" fontId="11" fillId="0" borderId="21" xfId="2" applyFont="1" applyFill="1" applyBorder="1" applyAlignment="1">
      <alignment horizontal="left"/>
    </xf>
    <xf numFmtId="0" fontId="11" fillId="0" borderId="0" xfId="2" applyFont="1" applyFill="1" applyBorder="1" applyAlignment="1">
      <alignment horizontal="left"/>
    </xf>
    <xf numFmtId="0" fontId="10" fillId="0" borderId="20" xfId="2" applyFont="1" applyFill="1" applyBorder="1" applyAlignment="1">
      <alignment horizontal="center" vertical="center"/>
    </xf>
    <xf numFmtId="0" fontId="10" fillId="0" borderId="25" xfId="2" applyFont="1" applyFill="1" applyBorder="1" applyAlignment="1">
      <alignment horizontal="center" vertical="center"/>
    </xf>
    <xf numFmtId="0" fontId="10" fillId="0" borderId="26" xfId="2" applyFont="1" applyFill="1" applyBorder="1" applyAlignment="1">
      <alignment horizontal="center" vertical="center"/>
    </xf>
    <xf numFmtId="0" fontId="11" fillId="0" borderId="21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11" fillId="0" borderId="19" xfId="2" applyFont="1" applyFill="1" applyBorder="1" applyAlignment="1">
      <alignment horizontal="center"/>
    </xf>
    <xf numFmtId="0" fontId="18" fillId="5" borderId="0" xfId="8" applyFont="1" applyAlignment="1">
      <alignment horizontal="center" vertical="center"/>
    </xf>
    <xf numFmtId="0" fontId="2" fillId="2" borderId="1" xfId="1" applyFont="1" applyFill="1" applyAlignment="1">
      <alignment horizontal="center"/>
    </xf>
    <xf numFmtId="17" fontId="2" fillId="2" borderId="1" xfId="1" applyNumberFormat="1" applyFont="1" applyFill="1" applyAlignment="1">
      <alignment horizontal="center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28" xfId="1" applyFont="1" applyFill="1" applyBorder="1" applyAlignment="1">
      <alignment horizontal="center" vertical="center"/>
    </xf>
    <xf numFmtId="0" fontId="7" fillId="2" borderId="1" xfId="1" applyFont="1" applyFill="1" applyAlignment="1">
      <alignment horizontal="center"/>
    </xf>
    <xf numFmtId="17" fontId="7" fillId="2" borderId="1" xfId="1" applyNumberFormat="1" applyFont="1" applyFill="1" applyAlignment="1">
      <alignment horizontal="center"/>
    </xf>
    <xf numFmtId="0" fontId="7" fillId="2" borderId="1" xfId="1" applyFont="1" applyFill="1" applyAlignment="1">
      <alignment horizontal="center" vertical="center" wrapText="1"/>
    </xf>
    <xf numFmtId="0" fontId="19" fillId="0" borderId="2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7" fillId="2" borderId="3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0" fillId="0" borderId="0" xfId="0" applyAlignment="1"/>
    <xf numFmtId="0" fontId="2" fillId="3" borderId="15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4" xfId="0" applyFont="1" applyBorder="1"/>
    <xf numFmtId="0" fontId="3" fillId="0" borderId="4" xfId="0" applyFont="1" applyBorder="1"/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3" xfId="0" applyFont="1" applyBorder="1"/>
    <xf numFmtId="0" fontId="3" fillId="0" borderId="13" xfId="0" applyFont="1" applyBorder="1"/>
    <xf numFmtId="0" fontId="3" fillId="0" borderId="29" xfId="0" applyFont="1" applyBorder="1" applyAlignment="1">
      <alignment horizontal="center"/>
    </xf>
    <xf numFmtId="0" fontId="4" fillId="0" borderId="6" xfId="0" applyFont="1" applyBorder="1"/>
    <xf numFmtId="0" fontId="3" fillId="0" borderId="6" xfId="0" applyFont="1" applyBorder="1"/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/>
    <xf numFmtId="0" fontId="3" fillId="0" borderId="12" xfId="0" applyFont="1" applyBorder="1" applyAlignment="1">
      <alignment horizontal="center"/>
    </xf>
    <xf numFmtId="0" fontId="4" fillId="0" borderId="7" xfId="0" applyFont="1" applyBorder="1"/>
    <xf numFmtId="0" fontId="2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1" fillId="0" borderId="0" xfId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</cellXfs>
  <cellStyles count="9">
    <cellStyle name="Énfasis1" xfId="8" builtinId="29"/>
    <cellStyle name="Millares 2" xfId="4"/>
    <cellStyle name="Millares 3" xfId="3"/>
    <cellStyle name="Neutral 2" xfId="5"/>
    <cellStyle name="Normal" xfId="0" builtinId="0"/>
    <cellStyle name="Normal 2" xfId="2"/>
    <cellStyle name="Normal 3" xfId="7"/>
    <cellStyle name="Total" xfId="1" builtinId="25"/>
    <cellStyle name="Total 2" xfId="6"/>
  </cellStyles>
  <dxfs count="12">
    <dxf>
      <font>
        <b/>
        <i/>
        <color auto="1"/>
      </font>
      <fill>
        <patternFill>
          <bgColor rgb="FF92D050"/>
        </patternFill>
      </fill>
    </dxf>
    <dxf>
      <font>
        <b/>
        <i/>
        <color auto="1"/>
      </font>
      <fill>
        <patternFill>
          <bgColor rgb="FF92D050"/>
        </patternFill>
      </fill>
    </dxf>
    <dxf>
      <font>
        <b/>
        <i/>
        <color auto="1"/>
      </font>
      <fill>
        <patternFill>
          <bgColor rgb="FF92D050"/>
        </patternFill>
      </fill>
    </dxf>
    <dxf>
      <font>
        <b/>
        <i/>
        <color auto="1"/>
      </font>
      <fill>
        <patternFill>
          <bgColor rgb="FF92D050"/>
        </patternFill>
      </fill>
    </dxf>
    <dxf>
      <font>
        <b/>
        <i/>
        <color auto="1"/>
      </font>
      <fill>
        <patternFill>
          <bgColor rgb="FF92D050"/>
        </patternFill>
      </fill>
    </dxf>
    <dxf>
      <font>
        <b/>
        <i/>
        <color auto="1"/>
      </font>
      <fill>
        <patternFill>
          <bgColor rgb="FF92D050"/>
        </patternFill>
      </fill>
    </dxf>
    <dxf>
      <font>
        <b/>
        <i/>
        <color auto="1"/>
      </font>
      <fill>
        <patternFill>
          <bgColor rgb="FF92D050"/>
        </patternFill>
      </fill>
    </dxf>
    <dxf>
      <font>
        <b/>
        <i/>
        <color auto="1"/>
      </font>
      <fill>
        <patternFill>
          <bgColor rgb="FF92D050"/>
        </patternFill>
      </fill>
    </dxf>
    <dxf>
      <font>
        <b/>
        <i/>
        <color auto="1"/>
      </font>
      <fill>
        <patternFill>
          <bgColor rgb="FF92D050"/>
        </patternFill>
      </fill>
    </dxf>
    <dxf>
      <font>
        <b/>
        <i/>
        <color auto="1"/>
      </font>
      <fill>
        <patternFill>
          <bgColor rgb="FF92D050"/>
        </patternFill>
      </fill>
    </dxf>
    <dxf>
      <font>
        <b/>
        <i/>
        <strike val="0"/>
        <color auto="1"/>
      </font>
      <fill>
        <patternFill>
          <bgColor rgb="FF92D050"/>
        </patternFill>
      </fill>
    </dxf>
    <dxf>
      <font>
        <b/>
        <i/>
        <strike val="0"/>
        <color auto="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38"/>
  <sheetViews>
    <sheetView showGridLines="0" tabSelected="1" topLeftCell="A109" workbookViewId="0">
      <selection activeCell="C130" sqref="C130:E130"/>
    </sheetView>
  </sheetViews>
  <sheetFormatPr baseColWidth="10" defaultRowHeight="14.25" x14ac:dyDescent="0.2"/>
  <cols>
    <col min="1" max="1" width="3.875" customWidth="1"/>
    <col min="2" max="2" width="4.5" customWidth="1"/>
    <col min="3" max="3" width="22.75" customWidth="1"/>
    <col min="4" max="4" width="18.375" customWidth="1"/>
    <col min="5" max="5" width="16.375" customWidth="1"/>
    <col min="6" max="6" width="16.75" customWidth="1"/>
    <col min="8" max="8" width="23.625" customWidth="1"/>
  </cols>
  <sheetData>
    <row r="1" spans="2:8" ht="15" thickBot="1" x14ac:dyDescent="0.25"/>
    <row r="2" spans="2:8" ht="15.75" x14ac:dyDescent="0.2">
      <c r="B2" s="115" t="s">
        <v>35</v>
      </c>
      <c r="C2" s="116"/>
      <c r="D2" s="116"/>
      <c r="E2" s="116"/>
      <c r="F2" s="116"/>
      <c r="G2" s="117"/>
      <c r="H2" s="29"/>
    </row>
    <row r="3" spans="2:8" ht="15" x14ac:dyDescent="0.25">
      <c r="B3" s="118" t="s">
        <v>46</v>
      </c>
      <c r="C3" s="119"/>
      <c r="D3" s="119"/>
      <c r="E3" s="119"/>
      <c r="F3" s="119"/>
      <c r="G3" s="120"/>
      <c r="H3" s="30"/>
    </row>
    <row r="4" spans="2:8" ht="15" x14ac:dyDescent="0.25">
      <c r="B4" s="118" t="s">
        <v>63</v>
      </c>
      <c r="C4" s="119"/>
      <c r="D4" s="119"/>
      <c r="E4" s="119"/>
      <c r="F4" s="119"/>
      <c r="G4" s="120"/>
      <c r="H4" s="30"/>
    </row>
    <row r="5" spans="2:8" ht="15" x14ac:dyDescent="0.25">
      <c r="B5" s="25"/>
      <c r="C5" s="26"/>
      <c r="D5" s="24"/>
      <c r="E5" s="31"/>
      <c r="F5" s="23"/>
      <c r="G5" s="32"/>
      <c r="H5" s="22"/>
    </row>
    <row r="6" spans="2:8" ht="15" x14ac:dyDescent="0.25">
      <c r="B6" s="113" t="s">
        <v>36</v>
      </c>
      <c r="C6" s="114"/>
      <c r="D6" s="24" t="s">
        <v>17</v>
      </c>
      <c r="E6" s="31"/>
      <c r="F6" s="23"/>
      <c r="G6" s="32"/>
      <c r="H6" s="22"/>
    </row>
    <row r="7" spans="2:8" ht="15" x14ac:dyDescent="0.25">
      <c r="B7" s="113" t="s">
        <v>37</v>
      </c>
      <c r="C7" s="114"/>
      <c r="D7" s="24" t="s">
        <v>17</v>
      </c>
      <c r="E7" s="31"/>
      <c r="F7" s="23"/>
      <c r="G7" s="32"/>
      <c r="H7" s="22"/>
    </row>
    <row r="8" spans="2:8" ht="15" x14ac:dyDescent="0.25">
      <c r="B8" s="113" t="s">
        <v>38</v>
      </c>
      <c r="C8" s="114"/>
      <c r="D8" s="24" t="s">
        <v>62</v>
      </c>
      <c r="E8" s="31"/>
      <c r="F8" s="23"/>
      <c r="G8" s="32"/>
      <c r="H8" s="22"/>
    </row>
    <row r="9" spans="2:8" ht="15" x14ac:dyDescent="0.25">
      <c r="B9" s="113" t="s">
        <v>39</v>
      </c>
      <c r="C9" s="114"/>
      <c r="D9" s="24" t="s">
        <v>64</v>
      </c>
      <c r="E9" s="31"/>
      <c r="F9" s="23"/>
      <c r="G9" s="32"/>
      <c r="H9" s="22"/>
    </row>
    <row r="10" spans="2:8" ht="15" x14ac:dyDescent="0.25">
      <c r="B10" s="113" t="s">
        <v>40</v>
      </c>
      <c r="C10" s="114"/>
      <c r="D10" s="24" t="s">
        <v>47</v>
      </c>
      <c r="E10" s="31"/>
      <c r="F10" s="23"/>
      <c r="G10" s="32"/>
      <c r="H10" s="22"/>
    </row>
    <row r="11" spans="2:8" ht="15" thickBot="1" x14ac:dyDescent="0.25">
      <c r="B11" s="27"/>
      <c r="C11" s="33"/>
      <c r="D11" s="33"/>
      <c r="E11" s="33"/>
      <c r="F11" s="28"/>
      <c r="G11" s="34"/>
      <c r="H11" s="22"/>
    </row>
    <row r="13" spans="2:8" x14ac:dyDescent="0.2">
      <c r="B13" s="12"/>
    </row>
    <row r="14" spans="2:8" x14ac:dyDescent="0.2">
      <c r="B14" s="121" t="s">
        <v>17</v>
      </c>
      <c r="C14" s="121"/>
      <c r="D14" s="121"/>
      <c r="E14" s="121"/>
      <c r="F14" s="121"/>
      <c r="G14" s="121"/>
      <c r="H14" s="121"/>
    </row>
    <row r="15" spans="2:8" x14ac:dyDescent="0.2">
      <c r="B15" s="20"/>
      <c r="C15" s="2"/>
      <c r="D15" s="2"/>
      <c r="E15" s="2"/>
      <c r="F15" s="2"/>
      <c r="G15" s="2"/>
      <c r="H15" s="2"/>
    </row>
    <row r="16" spans="2:8" ht="15" thickBot="1" x14ac:dyDescent="0.25">
      <c r="B16" s="122" t="s">
        <v>16</v>
      </c>
      <c r="C16" s="122"/>
      <c r="D16" s="122"/>
      <c r="E16" s="122"/>
      <c r="F16" s="122"/>
      <c r="G16" s="122"/>
      <c r="H16" s="122"/>
    </row>
    <row r="17" spans="2:20" ht="15.75" thickTop="1" thickBot="1" x14ac:dyDescent="0.25">
      <c r="B17" s="21"/>
      <c r="C17" s="3"/>
      <c r="D17" s="3"/>
      <c r="E17" s="3"/>
      <c r="F17" s="3"/>
      <c r="G17" s="3"/>
      <c r="H17" s="3"/>
    </row>
    <row r="18" spans="2:20" ht="15.75" thickTop="1" thickBot="1" x14ac:dyDescent="0.25">
      <c r="B18" s="15"/>
      <c r="C18" s="5" t="s">
        <v>0</v>
      </c>
      <c r="D18" s="123">
        <v>44682</v>
      </c>
      <c r="E18" s="122"/>
      <c r="F18" s="4"/>
      <c r="G18" s="4"/>
      <c r="H18" s="4"/>
    </row>
    <row r="19" spans="2:20" ht="15.75" thickTop="1" thickBot="1" x14ac:dyDescent="0.25">
      <c r="B19" s="15"/>
      <c r="C19" s="4"/>
      <c r="D19" s="4"/>
      <c r="E19" s="4"/>
      <c r="F19" s="4"/>
      <c r="G19" s="4"/>
      <c r="H19" s="4"/>
    </row>
    <row r="20" spans="2:20" ht="15.75" thickTop="1" thickBot="1" x14ac:dyDescent="0.25">
      <c r="B20" s="15"/>
      <c r="C20" s="4"/>
      <c r="D20" s="4"/>
      <c r="E20" s="4"/>
      <c r="F20" s="4"/>
      <c r="G20" s="4"/>
      <c r="H20" s="4"/>
    </row>
    <row r="21" spans="2:20" ht="15.75" thickTop="1" thickBot="1" x14ac:dyDescent="0.25">
      <c r="B21" s="96" t="s">
        <v>1</v>
      </c>
      <c r="C21" s="97" t="s">
        <v>2</v>
      </c>
      <c r="D21" s="7" t="s">
        <v>25</v>
      </c>
      <c r="E21" s="8" t="s">
        <v>26</v>
      </c>
      <c r="F21" s="98" t="s">
        <v>15</v>
      </c>
      <c r="G21" s="97" t="s">
        <v>6</v>
      </c>
      <c r="H21" s="7" t="s">
        <v>14</v>
      </c>
      <c r="K21" s="69" t="s">
        <v>48</v>
      </c>
      <c r="L21" s="69"/>
      <c r="M21" s="69"/>
    </row>
    <row r="22" spans="2:20" ht="15.75" thickTop="1" thickBot="1" x14ac:dyDescent="0.25">
      <c r="B22" s="96"/>
      <c r="C22" s="97"/>
      <c r="D22" s="9" t="s">
        <v>27</v>
      </c>
      <c r="E22" s="9" t="s">
        <v>28</v>
      </c>
      <c r="F22" s="98"/>
      <c r="G22" s="97"/>
      <c r="H22" s="9" t="s">
        <v>3</v>
      </c>
      <c r="K22" s="69"/>
      <c r="L22" s="69"/>
      <c r="M22" s="69"/>
    </row>
    <row r="23" spans="2:20" ht="15.75" thickTop="1" thickBot="1" x14ac:dyDescent="0.25">
      <c r="B23" s="38">
        <v>1</v>
      </c>
      <c r="C23" s="45" t="s">
        <v>18</v>
      </c>
      <c r="D23" s="39">
        <v>2</v>
      </c>
      <c r="E23" s="38" t="s">
        <v>32</v>
      </c>
      <c r="F23" s="40">
        <f>480+480</f>
        <v>960</v>
      </c>
      <c r="G23" s="38" t="s">
        <v>10</v>
      </c>
      <c r="H23" s="38" t="s">
        <v>19</v>
      </c>
      <c r="I23" s="1"/>
      <c r="K23" s="69"/>
      <c r="L23" s="69"/>
      <c r="M23" s="69"/>
    </row>
    <row r="24" spans="2:20" ht="15.75" thickTop="1" thickBot="1" x14ac:dyDescent="0.25">
      <c r="B24" s="38">
        <v>2</v>
      </c>
      <c r="C24" s="124" t="s">
        <v>9</v>
      </c>
      <c r="D24" s="44">
        <v>1</v>
      </c>
      <c r="E24" s="42" t="s">
        <v>22</v>
      </c>
      <c r="F24" s="42">
        <v>1360</v>
      </c>
      <c r="G24" s="42" t="s">
        <v>13</v>
      </c>
      <c r="H24" s="42" t="s">
        <v>65</v>
      </c>
      <c r="I24" s="1"/>
      <c r="K24" s="69"/>
      <c r="L24" s="69"/>
      <c r="M24" s="69"/>
      <c r="N24" s="100" t="s">
        <v>49</v>
      </c>
      <c r="O24" s="101"/>
      <c r="P24" s="101"/>
      <c r="Q24" s="101"/>
      <c r="R24" s="101"/>
      <c r="S24" s="101"/>
      <c r="T24" s="102"/>
    </row>
    <row r="25" spans="2:20" ht="15.75" thickTop="1" thickBot="1" x14ac:dyDescent="0.25">
      <c r="B25" s="38">
        <v>3</v>
      </c>
      <c r="C25" s="125"/>
      <c r="D25" s="44">
        <v>1</v>
      </c>
      <c r="E25" s="42" t="s">
        <v>32</v>
      </c>
      <c r="F25" s="42">
        <v>1120</v>
      </c>
      <c r="G25" s="42" t="s">
        <v>10</v>
      </c>
      <c r="H25" s="42" t="s">
        <v>53</v>
      </c>
      <c r="I25" s="1"/>
      <c r="K25" s="41"/>
      <c r="L25" s="41"/>
      <c r="M25" s="41"/>
      <c r="N25" s="62"/>
      <c r="O25" s="62"/>
      <c r="P25" s="62"/>
      <c r="Q25" s="62"/>
      <c r="R25" s="62"/>
      <c r="S25" s="62"/>
      <c r="T25" s="62"/>
    </row>
    <row r="26" spans="2:20" ht="15.75" thickTop="1" thickBot="1" x14ac:dyDescent="0.25">
      <c r="B26" s="38">
        <v>4</v>
      </c>
      <c r="C26" s="125"/>
      <c r="D26" s="44">
        <v>1</v>
      </c>
      <c r="E26" s="42" t="s">
        <v>33</v>
      </c>
      <c r="F26" s="42">
        <v>300</v>
      </c>
      <c r="G26" s="42" t="s">
        <v>10</v>
      </c>
      <c r="H26" s="42" t="s">
        <v>19</v>
      </c>
      <c r="I26" s="1"/>
      <c r="K26" s="74" t="s">
        <v>66</v>
      </c>
      <c r="L26" s="74"/>
      <c r="M26" s="74"/>
      <c r="N26" s="103" t="s">
        <v>18</v>
      </c>
      <c r="O26" s="105" t="s">
        <v>9</v>
      </c>
      <c r="P26" s="105" t="s">
        <v>8</v>
      </c>
      <c r="Q26" s="105" t="s">
        <v>11</v>
      </c>
      <c r="R26" s="107" t="s">
        <v>12</v>
      </c>
      <c r="S26" s="105" t="s">
        <v>5</v>
      </c>
      <c r="T26" s="105" t="s">
        <v>7</v>
      </c>
    </row>
    <row r="27" spans="2:20" ht="15.75" thickTop="1" thickBot="1" x14ac:dyDescent="0.25">
      <c r="B27" s="38">
        <v>5</v>
      </c>
      <c r="C27" s="126"/>
      <c r="D27" s="44">
        <v>1</v>
      </c>
      <c r="E27" s="42" t="s">
        <v>21</v>
      </c>
      <c r="F27" s="42">
        <v>120</v>
      </c>
      <c r="G27" s="42" t="s">
        <v>10</v>
      </c>
      <c r="H27" s="42" t="s">
        <v>53</v>
      </c>
      <c r="K27" s="74" t="s">
        <v>50</v>
      </c>
      <c r="L27" s="74"/>
      <c r="M27" s="43" t="s">
        <v>51</v>
      </c>
      <c r="N27" s="104"/>
      <c r="O27" s="106"/>
      <c r="P27" s="106"/>
      <c r="Q27" s="106"/>
      <c r="R27" s="108"/>
      <c r="S27" s="106"/>
      <c r="T27" s="106"/>
    </row>
    <row r="28" spans="2:20" ht="15.75" thickTop="1" thickBot="1" x14ac:dyDescent="0.25">
      <c r="B28" s="38">
        <v>6</v>
      </c>
      <c r="C28" s="124" t="s">
        <v>8</v>
      </c>
      <c r="D28" s="44">
        <v>1</v>
      </c>
      <c r="E28" s="42" t="s">
        <v>33</v>
      </c>
      <c r="F28" s="42">
        <v>160</v>
      </c>
      <c r="G28" s="42" t="s">
        <v>10</v>
      </c>
      <c r="H28" s="38" t="s">
        <v>59</v>
      </c>
      <c r="K28" s="74" t="s">
        <v>60</v>
      </c>
      <c r="L28" s="74"/>
      <c r="M28" s="69">
        <f>SUM(N28:T29)</f>
        <v>42</v>
      </c>
      <c r="N28" s="73">
        <v>8</v>
      </c>
      <c r="O28" s="73">
        <v>14</v>
      </c>
      <c r="P28" s="73">
        <v>1</v>
      </c>
      <c r="Q28" s="73">
        <v>4</v>
      </c>
      <c r="R28" s="73">
        <v>0</v>
      </c>
      <c r="S28" s="73">
        <v>6</v>
      </c>
      <c r="T28" s="73">
        <v>9</v>
      </c>
    </row>
    <row r="29" spans="2:20" ht="15.75" thickTop="1" thickBot="1" x14ac:dyDescent="0.25">
      <c r="B29" s="38">
        <v>7</v>
      </c>
      <c r="C29" s="126"/>
      <c r="D29" s="44">
        <v>1</v>
      </c>
      <c r="E29" s="42" t="s">
        <v>32</v>
      </c>
      <c r="F29" s="42">
        <v>220</v>
      </c>
      <c r="G29" s="42" t="s">
        <v>10</v>
      </c>
      <c r="H29" s="42" t="s">
        <v>53</v>
      </c>
      <c r="K29" s="74"/>
      <c r="L29" s="74"/>
      <c r="M29" s="69"/>
      <c r="N29" s="73"/>
      <c r="O29" s="73"/>
      <c r="P29" s="73"/>
      <c r="Q29" s="73"/>
      <c r="R29" s="73"/>
      <c r="S29" s="73"/>
      <c r="T29" s="73"/>
    </row>
    <row r="30" spans="2:20" ht="15.75" thickTop="1" thickBot="1" x14ac:dyDescent="0.25">
      <c r="B30" s="38">
        <v>8</v>
      </c>
      <c r="C30" s="63" t="s">
        <v>11</v>
      </c>
      <c r="D30" s="44">
        <v>1</v>
      </c>
      <c r="E30" s="42" t="s">
        <v>32</v>
      </c>
      <c r="F30" s="42">
        <v>160</v>
      </c>
      <c r="G30" s="42" t="s">
        <v>10</v>
      </c>
      <c r="H30" s="42" t="s">
        <v>53</v>
      </c>
      <c r="K30" s="69" t="s">
        <v>52</v>
      </c>
      <c r="L30" s="69"/>
      <c r="M30" s="69">
        <f>SUM(N30:T31)</f>
        <v>49</v>
      </c>
      <c r="N30" s="73">
        <v>4</v>
      </c>
      <c r="O30" s="73">
        <v>21</v>
      </c>
      <c r="P30" s="73">
        <v>4</v>
      </c>
      <c r="Q30" s="73">
        <v>14</v>
      </c>
      <c r="R30" s="73">
        <v>0</v>
      </c>
      <c r="S30" s="73">
        <v>4</v>
      </c>
      <c r="T30" s="73">
        <v>2</v>
      </c>
    </row>
    <row r="31" spans="2:20" ht="15.75" thickTop="1" thickBot="1" x14ac:dyDescent="0.25">
      <c r="B31" s="38">
        <v>9</v>
      </c>
      <c r="C31" s="109" t="s">
        <v>12</v>
      </c>
      <c r="D31" s="44">
        <v>1</v>
      </c>
      <c r="E31" s="42" t="s">
        <v>22</v>
      </c>
      <c r="F31" s="42">
        <v>780</v>
      </c>
      <c r="G31" s="42" t="s">
        <v>10</v>
      </c>
      <c r="H31" s="42" t="s">
        <v>65</v>
      </c>
      <c r="K31" s="69"/>
      <c r="L31" s="69"/>
      <c r="M31" s="69"/>
      <c r="N31" s="73"/>
      <c r="O31" s="73"/>
      <c r="P31" s="73"/>
      <c r="Q31" s="73"/>
      <c r="R31" s="73"/>
      <c r="S31" s="73"/>
      <c r="T31" s="73"/>
    </row>
    <row r="32" spans="2:20" ht="15.75" thickTop="1" thickBot="1" x14ac:dyDescent="0.25">
      <c r="B32" s="38">
        <v>10</v>
      </c>
      <c r="C32" s="110"/>
      <c r="D32" s="44">
        <v>1</v>
      </c>
      <c r="E32" s="42" t="s">
        <v>21</v>
      </c>
      <c r="F32" s="42">
        <v>600</v>
      </c>
      <c r="G32" s="42" t="s">
        <v>10</v>
      </c>
      <c r="H32" s="42" t="s">
        <v>19</v>
      </c>
      <c r="K32" s="69" t="s">
        <v>54</v>
      </c>
      <c r="L32" s="69"/>
      <c r="M32" s="70">
        <f>SUM(N32:T36)</f>
        <v>85</v>
      </c>
      <c r="N32" s="73">
        <v>19</v>
      </c>
      <c r="O32" s="73">
        <v>22</v>
      </c>
      <c r="P32" s="73">
        <v>5</v>
      </c>
      <c r="Q32" s="73">
        <v>3</v>
      </c>
      <c r="R32" s="73">
        <v>0</v>
      </c>
      <c r="S32" s="73">
        <v>32</v>
      </c>
      <c r="T32" s="73">
        <v>4</v>
      </c>
    </row>
    <row r="33" spans="2:20" ht="15.75" thickTop="1" thickBot="1" x14ac:dyDescent="0.25">
      <c r="B33" s="38">
        <v>11</v>
      </c>
      <c r="C33" s="111"/>
      <c r="D33" s="44">
        <v>1</v>
      </c>
      <c r="E33" s="42" t="s">
        <v>33</v>
      </c>
      <c r="F33" s="42">
        <v>200</v>
      </c>
      <c r="G33" s="42" t="s">
        <v>10</v>
      </c>
      <c r="H33" s="42" t="s">
        <v>19</v>
      </c>
      <c r="K33" s="69"/>
      <c r="L33" s="69"/>
      <c r="M33" s="71"/>
      <c r="N33" s="73"/>
      <c r="O33" s="73"/>
      <c r="P33" s="73"/>
      <c r="Q33" s="73"/>
      <c r="R33" s="73"/>
      <c r="S33" s="73"/>
      <c r="T33" s="73"/>
    </row>
    <row r="34" spans="2:20" ht="15.75" thickTop="1" thickBot="1" x14ac:dyDescent="0.25">
      <c r="B34" s="38">
        <v>12</v>
      </c>
      <c r="C34" s="42" t="s">
        <v>5</v>
      </c>
      <c r="D34" s="44">
        <v>3</v>
      </c>
      <c r="E34" s="42" t="s">
        <v>22</v>
      </c>
      <c r="F34" s="42">
        <f>630+600+600</f>
        <v>1830</v>
      </c>
      <c r="G34" s="42" t="s">
        <v>13</v>
      </c>
      <c r="H34" s="42" t="s">
        <v>67</v>
      </c>
      <c r="K34" s="69"/>
      <c r="L34" s="69"/>
      <c r="M34" s="71"/>
      <c r="N34" s="73"/>
      <c r="O34" s="73"/>
      <c r="P34" s="73"/>
      <c r="Q34" s="73"/>
      <c r="R34" s="73"/>
      <c r="S34" s="73"/>
      <c r="T34" s="73"/>
    </row>
    <row r="35" spans="2:20" ht="15.75" thickTop="1" thickBot="1" x14ac:dyDescent="0.25">
      <c r="B35" s="38">
        <v>13</v>
      </c>
      <c r="C35" s="109" t="s">
        <v>7</v>
      </c>
      <c r="D35" s="44">
        <v>1</v>
      </c>
      <c r="E35" s="42" t="s">
        <v>22</v>
      </c>
      <c r="F35" s="42">
        <v>510</v>
      </c>
      <c r="G35" s="42" t="s">
        <v>13</v>
      </c>
      <c r="H35" s="42" t="s">
        <v>68</v>
      </c>
      <c r="K35" s="69"/>
      <c r="L35" s="69"/>
      <c r="M35" s="71"/>
      <c r="N35" s="73"/>
      <c r="O35" s="73"/>
      <c r="P35" s="73"/>
      <c r="Q35" s="73"/>
      <c r="R35" s="73"/>
      <c r="S35" s="73"/>
      <c r="T35" s="73"/>
    </row>
    <row r="36" spans="2:20" ht="15.75" thickTop="1" thickBot="1" x14ac:dyDescent="0.25">
      <c r="B36" s="38">
        <v>14</v>
      </c>
      <c r="C36" s="110"/>
      <c r="D36" s="44">
        <v>1</v>
      </c>
      <c r="E36" s="42" t="s">
        <v>32</v>
      </c>
      <c r="F36" s="42">
        <v>240</v>
      </c>
      <c r="G36" s="42" t="s">
        <v>10</v>
      </c>
      <c r="H36" s="42" t="s">
        <v>69</v>
      </c>
      <c r="K36" s="69"/>
      <c r="L36" s="69"/>
      <c r="M36" s="72"/>
      <c r="N36" s="73"/>
      <c r="O36" s="73"/>
      <c r="P36" s="73"/>
      <c r="Q36" s="73"/>
      <c r="R36" s="73"/>
      <c r="S36" s="73"/>
      <c r="T36" s="73"/>
    </row>
    <row r="37" spans="2:20" ht="15.75" thickTop="1" thickBot="1" x14ac:dyDescent="0.25">
      <c r="B37" s="38">
        <v>15</v>
      </c>
      <c r="C37" s="112"/>
      <c r="D37" s="44">
        <v>1</v>
      </c>
      <c r="E37" s="42" t="s">
        <v>33</v>
      </c>
      <c r="F37" s="42">
        <v>240</v>
      </c>
      <c r="G37" s="42" t="s">
        <v>10</v>
      </c>
      <c r="H37" s="42" t="s">
        <v>19</v>
      </c>
    </row>
    <row r="38" spans="2:20" ht="15.75" thickTop="1" thickBot="1" x14ac:dyDescent="0.25">
      <c r="B38" s="122" t="s">
        <v>4</v>
      </c>
      <c r="C38" s="122"/>
      <c r="D38" s="37">
        <f>SUM(D23:D37)</f>
        <v>18</v>
      </c>
      <c r="E38" s="37" t="s">
        <v>20</v>
      </c>
      <c r="F38" s="6" t="s">
        <v>20</v>
      </c>
      <c r="G38" s="37" t="s">
        <v>20</v>
      </c>
      <c r="H38" s="37" t="s">
        <v>20</v>
      </c>
    </row>
    <row r="39" spans="2:20" ht="15" thickTop="1" x14ac:dyDescent="0.2">
      <c r="B39" s="20"/>
      <c r="C39" s="2"/>
      <c r="D39" s="2"/>
      <c r="E39" s="2"/>
      <c r="F39" s="2"/>
      <c r="G39" s="2"/>
      <c r="H39" s="2"/>
    </row>
    <row r="40" spans="2:20" ht="15" thickBot="1" x14ac:dyDescent="0.25">
      <c r="B40" s="15"/>
      <c r="C40" s="5" t="s">
        <v>0</v>
      </c>
      <c r="D40" s="123">
        <v>44713</v>
      </c>
      <c r="E40" s="122"/>
      <c r="F40" s="4"/>
      <c r="G40" s="4"/>
      <c r="H40" s="4"/>
    </row>
    <row r="41" spans="2:20" ht="15.75" thickTop="1" thickBot="1" x14ac:dyDescent="0.25">
      <c r="B41" s="15"/>
      <c r="C41" s="4"/>
      <c r="D41" s="4"/>
      <c r="E41" s="4"/>
      <c r="F41" s="4"/>
      <c r="G41" s="4"/>
      <c r="H41" s="4"/>
    </row>
    <row r="42" spans="2:20" ht="15.75" thickTop="1" thickBot="1" x14ac:dyDescent="0.25">
      <c r="B42" s="15"/>
      <c r="C42" s="4"/>
      <c r="D42" s="4"/>
      <c r="E42" s="4"/>
      <c r="F42" s="4"/>
      <c r="G42" s="4"/>
      <c r="H42" s="4"/>
    </row>
    <row r="43" spans="2:20" ht="15.75" thickTop="1" thickBot="1" x14ac:dyDescent="0.25">
      <c r="B43" s="96" t="s">
        <v>1</v>
      </c>
      <c r="C43" s="97" t="s">
        <v>2</v>
      </c>
      <c r="D43" s="7" t="s">
        <v>25</v>
      </c>
      <c r="E43" s="10" t="s">
        <v>26</v>
      </c>
      <c r="F43" s="98" t="s">
        <v>15</v>
      </c>
      <c r="G43" s="97" t="s">
        <v>6</v>
      </c>
      <c r="H43" s="7" t="s">
        <v>14</v>
      </c>
    </row>
    <row r="44" spans="2:20" ht="15.75" thickTop="1" thickBot="1" x14ac:dyDescent="0.25">
      <c r="B44" s="96"/>
      <c r="C44" s="97"/>
      <c r="D44" s="9" t="s">
        <v>27</v>
      </c>
      <c r="E44" s="9" t="s">
        <v>28</v>
      </c>
      <c r="F44" s="98"/>
      <c r="G44" s="97"/>
      <c r="H44" s="9" t="s">
        <v>3</v>
      </c>
    </row>
    <row r="45" spans="2:20" ht="15.75" thickTop="1" thickBot="1" x14ac:dyDescent="0.25">
      <c r="B45" s="46">
        <v>1</v>
      </c>
      <c r="C45" s="90" t="s">
        <v>18</v>
      </c>
      <c r="D45" s="47">
        <v>1</v>
      </c>
      <c r="E45" s="47" t="s">
        <v>22</v>
      </c>
      <c r="F45" s="47">
        <v>276</v>
      </c>
      <c r="G45" s="47" t="s">
        <v>13</v>
      </c>
      <c r="H45" s="38" t="s">
        <v>45</v>
      </c>
    </row>
    <row r="46" spans="2:20" ht="15.75" thickTop="1" thickBot="1" x14ac:dyDescent="0.25">
      <c r="B46" s="49">
        <v>2</v>
      </c>
      <c r="C46" s="99"/>
      <c r="D46" s="47">
        <v>1</v>
      </c>
      <c r="E46" s="47" t="s">
        <v>32</v>
      </c>
      <c r="F46" s="47">
        <v>120</v>
      </c>
      <c r="G46" s="47" t="s">
        <v>10</v>
      </c>
      <c r="H46" s="38" t="s">
        <v>19</v>
      </c>
    </row>
    <row r="47" spans="2:20" ht="15.75" thickTop="1" thickBot="1" x14ac:dyDescent="0.25">
      <c r="B47" s="46">
        <v>3</v>
      </c>
      <c r="C47" s="99"/>
      <c r="D47" s="47">
        <v>1</v>
      </c>
      <c r="E47" s="47" t="s">
        <v>41</v>
      </c>
      <c r="F47" s="47">
        <v>3000</v>
      </c>
      <c r="G47" s="47" t="s">
        <v>10</v>
      </c>
      <c r="H47" s="38" t="s">
        <v>19</v>
      </c>
    </row>
    <row r="48" spans="2:20" ht="15.75" thickTop="1" thickBot="1" x14ac:dyDescent="0.25">
      <c r="B48" s="49">
        <v>4</v>
      </c>
      <c r="C48" s="91"/>
      <c r="D48" s="47">
        <v>1</v>
      </c>
      <c r="E48" s="47" t="s">
        <v>29</v>
      </c>
      <c r="F48" s="47">
        <v>450</v>
      </c>
      <c r="G48" s="47" t="s">
        <v>10</v>
      </c>
      <c r="H48" s="38" t="s">
        <v>44</v>
      </c>
      <c r="K48" s="69" t="s">
        <v>48</v>
      </c>
      <c r="L48" s="69"/>
      <c r="M48" s="69"/>
    </row>
    <row r="49" spans="2:20" ht="15.75" thickTop="1" thickBot="1" x14ac:dyDescent="0.25">
      <c r="B49" s="46">
        <v>5</v>
      </c>
      <c r="C49" s="92" t="s">
        <v>9</v>
      </c>
      <c r="D49" s="39">
        <v>1</v>
      </c>
      <c r="E49" s="38" t="s">
        <v>56</v>
      </c>
      <c r="F49" s="40">
        <v>60</v>
      </c>
      <c r="G49" s="38" t="s">
        <v>10</v>
      </c>
      <c r="H49" s="38" t="s">
        <v>19</v>
      </c>
      <c r="K49" s="69"/>
      <c r="L49" s="69"/>
      <c r="M49" s="69"/>
    </row>
    <row r="50" spans="2:20" ht="15.75" thickTop="1" thickBot="1" x14ac:dyDescent="0.25">
      <c r="B50" s="49">
        <v>6</v>
      </c>
      <c r="C50" s="127"/>
      <c r="D50" s="39">
        <v>1</v>
      </c>
      <c r="E50" s="38" t="s">
        <v>32</v>
      </c>
      <c r="F50" s="40">
        <v>520</v>
      </c>
      <c r="G50" s="38" t="s">
        <v>10</v>
      </c>
      <c r="H50" s="38" t="s">
        <v>31</v>
      </c>
      <c r="K50" s="69"/>
      <c r="L50" s="69"/>
      <c r="M50" s="69"/>
    </row>
    <row r="51" spans="2:20" ht="15.75" thickTop="1" thickBot="1" x14ac:dyDescent="0.25">
      <c r="B51" s="46">
        <v>7</v>
      </c>
      <c r="C51" s="90" t="s">
        <v>8</v>
      </c>
      <c r="D51" s="39">
        <v>1</v>
      </c>
      <c r="E51" s="38" t="s">
        <v>58</v>
      </c>
      <c r="F51" s="52">
        <v>160</v>
      </c>
      <c r="G51" s="39" t="s">
        <v>10</v>
      </c>
      <c r="H51" s="39" t="s">
        <v>59</v>
      </c>
      <c r="K51" s="69"/>
      <c r="L51" s="69"/>
      <c r="M51" s="69"/>
      <c r="N51" s="100" t="s">
        <v>49</v>
      </c>
      <c r="O51" s="101"/>
      <c r="P51" s="101"/>
      <c r="Q51" s="101"/>
      <c r="R51" s="101"/>
      <c r="S51" s="101"/>
      <c r="T51" s="102"/>
    </row>
    <row r="52" spans="2:20" ht="15.75" thickTop="1" thickBot="1" x14ac:dyDescent="0.25">
      <c r="B52" s="49">
        <v>8</v>
      </c>
      <c r="C52" s="91"/>
      <c r="D52" s="47">
        <v>1</v>
      </c>
      <c r="E52" s="38" t="s">
        <v>32</v>
      </c>
      <c r="F52" s="47">
        <v>160</v>
      </c>
      <c r="G52" s="47" t="s">
        <v>10</v>
      </c>
      <c r="H52" s="47" t="s">
        <v>57</v>
      </c>
      <c r="K52" s="74" t="s">
        <v>70</v>
      </c>
      <c r="L52" s="74"/>
      <c r="M52" s="74"/>
      <c r="N52" s="103" t="s">
        <v>18</v>
      </c>
      <c r="O52" s="105" t="s">
        <v>9</v>
      </c>
      <c r="P52" s="105" t="s">
        <v>8</v>
      </c>
      <c r="Q52" s="105" t="s">
        <v>11</v>
      </c>
      <c r="R52" s="107" t="s">
        <v>12</v>
      </c>
      <c r="S52" s="105" t="s">
        <v>5</v>
      </c>
      <c r="T52" s="105" t="s">
        <v>7</v>
      </c>
    </row>
    <row r="53" spans="2:20" ht="15.75" thickTop="1" thickBot="1" x14ac:dyDescent="0.25">
      <c r="B53" s="46">
        <v>9</v>
      </c>
      <c r="C53" s="90" t="s">
        <v>11</v>
      </c>
      <c r="D53" s="39">
        <v>2</v>
      </c>
      <c r="E53" s="38" t="s">
        <v>56</v>
      </c>
      <c r="F53" s="40">
        <f>120+160</f>
        <v>280</v>
      </c>
      <c r="G53" s="38" t="s">
        <v>10</v>
      </c>
      <c r="H53" s="38" t="s">
        <v>53</v>
      </c>
      <c r="K53" s="74" t="s">
        <v>50</v>
      </c>
      <c r="L53" s="74"/>
      <c r="M53" s="43" t="s">
        <v>51</v>
      </c>
      <c r="N53" s="104"/>
      <c r="O53" s="106"/>
      <c r="P53" s="106"/>
      <c r="Q53" s="106"/>
      <c r="R53" s="108"/>
      <c r="S53" s="106"/>
      <c r="T53" s="106"/>
    </row>
    <row r="54" spans="2:20" ht="15.75" thickTop="1" thickBot="1" x14ac:dyDescent="0.25">
      <c r="B54" s="49">
        <v>10</v>
      </c>
      <c r="C54" s="99"/>
      <c r="D54" s="39">
        <v>1</v>
      </c>
      <c r="E54" s="38" t="s">
        <v>21</v>
      </c>
      <c r="F54" s="40">
        <v>960</v>
      </c>
      <c r="G54" s="38" t="s">
        <v>10</v>
      </c>
      <c r="H54" s="38" t="s">
        <v>53</v>
      </c>
      <c r="K54" s="74" t="s">
        <v>60</v>
      </c>
      <c r="L54" s="74"/>
      <c r="M54" s="69">
        <f>SUM(N54:T55)</f>
        <v>2</v>
      </c>
      <c r="N54" s="95">
        <v>0</v>
      </c>
      <c r="O54" s="73">
        <v>1</v>
      </c>
      <c r="P54" s="73">
        <v>1</v>
      </c>
      <c r="Q54" s="73">
        <v>0</v>
      </c>
      <c r="R54" s="73">
        <v>0</v>
      </c>
      <c r="S54" s="95">
        <v>0</v>
      </c>
      <c r="T54" s="73">
        <v>0</v>
      </c>
    </row>
    <row r="55" spans="2:20" ht="15.75" thickTop="1" thickBot="1" x14ac:dyDescent="0.25">
      <c r="B55" s="46">
        <v>11</v>
      </c>
      <c r="C55" s="99"/>
      <c r="D55" s="39">
        <v>1</v>
      </c>
      <c r="E55" s="38" t="s">
        <v>32</v>
      </c>
      <c r="F55" s="38">
        <v>320</v>
      </c>
      <c r="G55" s="38" t="s">
        <v>10</v>
      </c>
      <c r="H55" s="38" t="s">
        <v>53</v>
      </c>
      <c r="K55" s="74"/>
      <c r="L55" s="74"/>
      <c r="M55" s="69"/>
      <c r="N55" s="73"/>
      <c r="O55" s="73"/>
      <c r="P55" s="73"/>
      <c r="Q55" s="73"/>
      <c r="R55" s="73"/>
      <c r="S55" s="73"/>
      <c r="T55" s="73"/>
    </row>
    <row r="56" spans="2:20" ht="15.75" thickTop="1" thickBot="1" x14ac:dyDescent="0.25">
      <c r="B56" s="49">
        <v>12</v>
      </c>
      <c r="C56" s="91"/>
      <c r="D56" s="39">
        <v>7</v>
      </c>
      <c r="E56" s="38" t="s">
        <v>22</v>
      </c>
      <c r="F56" s="40">
        <f>170+87+174+76+67+117+117</f>
        <v>808</v>
      </c>
      <c r="G56" s="38" t="s">
        <v>13</v>
      </c>
      <c r="H56" s="38" t="s">
        <v>71</v>
      </c>
      <c r="K56" s="69" t="s">
        <v>52</v>
      </c>
      <c r="L56" s="69"/>
      <c r="M56" s="69">
        <f>SUM(N56:T57)</f>
        <v>57</v>
      </c>
      <c r="N56" s="95">
        <v>4</v>
      </c>
      <c r="O56" s="73">
        <v>22</v>
      </c>
      <c r="P56" s="73">
        <v>4</v>
      </c>
      <c r="Q56" s="73">
        <v>16</v>
      </c>
      <c r="R56" s="73">
        <v>4</v>
      </c>
      <c r="S56" s="95">
        <v>5</v>
      </c>
      <c r="T56" s="73">
        <v>2</v>
      </c>
    </row>
    <row r="57" spans="2:20" ht="15.75" thickTop="1" thickBot="1" x14ac:dyDescent="0.25">
      <c r="B57" s="46">
        <v>13</v>
      </c>
      <c r="C57" s="90" t="s">
        <v>12</v>
      </c>
      <c r="D57" s="39">
        <v>1</v>
      </c>
      <c r="E57" s="38" t="s">
        <v>55</v>
      </c>
      <c r="F57" s="40">
        <v>600</v>
      </c>
      <c r="G57" s="38" t="s">
        <v>10</v>
      </c>
      <c r="H57" s="38" t="s">
        <v>53</v>
      </c>
      <c r="K57" s="69"/>
      <c r="L57" s="69"/>
      <c r="M57" s="69"/>
      <c r="N57" s="73"/>
      <c r="O57" s="73"/>
      <c r="P57" s="73"/>
      <c r="Q57" s="73"/>
      <c r="R57" s="73"/>
      <c r="S57" s="73"/>
      <c r="T57" s="73"/>
    </row>
    <row r="58" spans="2:20" ht="15.75" thickTop="1" thickBot="1" x14ac:dyDescent="0.25">
      <c r="B58" s="49">
        <v>14</v>
      </c>
      <c r="C58" s="91"/>
      <c r="D58" s="39">
        <v>1</v>
      </c>
      <c r="E58" s="38" t="s">
        <v>21</v>
      </c>
      <c r="F58" s="38">
        <v>200</v>
      </c>
      <c r="G58" s="38" t="s">
        <v>10</v>
      </c>
      <c r="H58" s="38" t="s">
        <v>53</v>
      </c>
      <c r="K58" s="69" t="s">
        <v>54</v>
      </c>
      <c r="L58" s="69"/>
      <c r="M58" s="70">
        <f>SUM(N58:T60)</f>
        <v>110</v>
      </c>
      <c r="N58" s="73">
        <v>45</v>
      </c>
      <c r="O58" s="73">
        <v>39</v>
      </c>
      <c r="P58" s="73">
        <v>3</v>
      </c>
      <c r="Q58" s="73">
        <v>3</v>
      </c>
      <c r="R58" s="73">
        <v>0</v>
      </c>
      <c r="S58" s="73">
        <v>12</v>
      </c>
      <c r="T58" s="73">
        <v>8</v>
      </c>
    </row>
    <row r="59" spans="2:20" ht="15.75" thickTop="1" thickBot="1" x14ac:dyDescent="0.25">
      <c r="B59" s="46">
        <v>15</v>
      </c>
      <c r="C59" s="50" t="s">
        <v>5</v>
      </c>
      <c r="D59" s="47">
        <v>4</v>
      </c>
      <c r="E59" s="51" t="s">
        <v>22</v>
      </c>
      <c r="F59" s="51">
        <f>150+150+30+390</f>
        <v>720</v>
      </c>
      <c r="G59" s="51" t="s">
        <v>13</v>
      </c>
      <c r="H59" s="38" t="s">
        <v>72</v>
      </c>
      <c r="K59" s="69"/>
      <c r="L59" s="69"/>
      <c r="M59" s="71"/>
      <c r="N59" s="73"/>
      <c r="O59" s="73"/>
      <c r="P59" s="73"/>
      <c r="Q59" s="73"/>
      <c r="R59" s="73"/>
      <c r="S59" s="73"/>
      <c r="T59" s="73"/>
    </row>
    <row r="60" spans="2:20" ht="15.75" thickTop="1" thickBot="1" x14ac:dyDescent="0.25">
      <c r="B60" s="49">
        <v>16</v>
      </c>
      <c r="C60" s="90" t="s">
        <v>7</v>
      </c>
      <c r="D60" s="39">
        <v>1</v>
      </c>
      <c r="E60" s="38" t="s">
        <v>21</v>
      </c>
      <c r="F60" s="38">
        <v>750</v>
      </c>
      <c r="G60" s="38" t="s">
        <v>10</v>
      </c>
      <c r="H60" s="38" t="s">
        <v>53</v>
      </c>
      <c r="K60" s="69"/>
      <c r="L60" s="69"/>
      <c r="M60" s="72"/>
      <c r="N60" s="73"/>
      <c r="O60" s="73"/>
      <c r="P60" s="73"/>
      <c r="Q60" s="73"/>
      <c r="R60" s="73"/>
      <c r="S60" s="73"/>
      <c r="T60" s="73"/>
    </row>
    <row r="61" spans="2:20" ht="15.75" thickTop="1" thickBot="1" x14ac:dyDescent="0.25">
      <c r="B61" s="46">
        <v>17</v>
      </c>
      <c r="C61" s="99"/>
      <c r="D61" s="39">
        <v>2</v>
      </c>
      <c r="E61" s="38" t="s">
        <v>32</v>
      </c>
      <c r="F61" s="38">
        <f>320+100</f>
        <v>420</v>
      </c>
      <c r="G61" s="38" t="s">
        <v>10</v>
      </c>
      <c r="H61" s="38" t="s">
        <v>53</v>
      </c>
    </row>
    <row r="62" spans="2:20" ht="15.75" thickTop="1" thickBot="1" x14ac:dyDescent="0.25">
      <c r="B62" s="49">
        <v>18</v>
      </c>
      <c r="C62" s="128"/>
      <c r="D62" s="39">
        <v>1</v>
      </c>
      <c r="E62" s="47" t="s">
        <v>56</v>
      </c>
      <c r="F62" s="38">
        <v>100</v>
      </c>
      <c r="G62" s="38" t="s">
        <v>10</v>
      </c>
      <c r="H62" s="38" t="s">
        <v>53</v>
      </c>
    </row>
    <row r="63" spans="2:20" ht="15.75" thickTop="1" thickBot="1" x14ac:dyDescent="0.25">
      <c r="B63" s="129" t="s">
        <v>4</v>
      </c>
      <c r="C63" s="129"/>
      <c r="D63" s="36">
        <f>SUM(D45:D62)</f>
        <v>29</v>
      </c>
      <c r="E63" s="36" t="s">
        <v>20</v>
      </c>
      <c r="F63" s="13" t="s">
        <v>20</v>
      </c>
      <c r="G63" s="36" t="s">
        <v>20</v>
      </c>
      <c r="H63" s="36" t="s">
        <v>20</v>
      </c>
    </row>
    <row r="64" spans="2:20" ht="15" thickTop="1" x14ac:dyDescent="0.2">
      <c r="B64" s="20"/>
      <c r="C64" s="11"/>
      <c r="D64" s="11"/>
      <c r="E64" s="11"/>
      <c r="F64" s="11"/>
      <c r="G64" s="11"/>
      <c r="H64" s="11"/>
    </row>
    <row r="65" spans="2:20" ht="15" thickBot="1" x14ac:dyDescent="0.25">
      <c r="B65" s="15"/>
      <c r="C65" s="14" t="s">
        <v>0</v>
      </c>
      <c r="D65" s="130">
        <v>44743</v>
      </c>
      <c r="E65" s="129"/>
      <c r="F65" s="15"/>
      <c r="G65" s="15"/>
      <c r="H65" s="15"/>
    </row>
    <row r="66" spans="2:20" ht="15.75" thickTop="1" thickBot="1" x14ac:dyDescent="0.25">
      <c r="B66" s="15"/>
      <c r="C66" s="15"/>
      <c r="D66" s="15"/>
      <c r="E66" s="15"/>
      <c r="F66" s="15"/>
      <c r="G66" s="15"/>
      <c r="H66" s="15"/>
    </row>
    <row r="67" spans="2:20" ht="15.75" thickTop="1" thickBot="1" x14ac:dyDescent="0.25">
      <c r="B67" s="15"/>
      <c r="C67" s="15"/>
      <c r="D67" s="15"/>
      <c r="E67" s="15"/>
      <c r="F67" s="15"/>
      <c r="G67" s="15"/>
      <c r="H67" s="15"/>
      <c r="K67" s="69" t="s">
        <v>48</v>
      </c>
      <c r="L67" s="69"/>
      <c r="M67" s="69"/>
    </row>
    <row r="68" spans="2:20" ht="15.75" thickTop="1" thickBot="1" x14ac:dyDescent="0.25">
      <c r="B68" s="96" t="s">
        <v>1</v>
      </c>
      <c r="C68" s="96" t="s">
        <v>2</v>
      </c>
      <c r="D68" s="16" t="s">
        <v>25</v>
      </c>
      <c r="E68" s="17" t="s">
        <v>26</v>
      </c>
      <c r="F68" s="131" t="s">
        <v>15</v>
      </c>
      <c r="G68" s="96" t="s">
        <v>6</v>
      </c>
      <c r="H68" s="16" t="s">
        <v>14</v>
      </c>
      <c r="K68" s="69"/>
      <c r="L68" s="69"/>
      <c r="M68" s="69"/>
    </row>
    <row r="69" spans="2:20" ht="15.75" thickTop="1" thickBot="1" x14ac:dyDescent="0.25">
      <c r="B69" s="96"/>
      <c r="C69" s="96"/>
      <c r="D69" s="18" t="s">
        <v>27</v>
      </c>
      <c r="E69" s="18" t="s">
        <v>28</v>
      </c>
      <c r="F69" s="131"/>
      <c r="G69" s="96"/>
      <c r="H69" s="18" t="s">
        <v>3</v>
      </c>
      <c r="K69" s="69"/>
      <c r="L69" s="69"/>
      <c r="M69" s="69"/>
    </row>
    <row r="70" spans="2:20" ht="15.75" thickTop="1" thickBot="1" x14ac:dyDescent="0.25">
      <c r="B70" s="38">
        <v>1</v>
      </c>
      <c r="C70" s="90" t="s">
        <v>18</v>
      </c>
      <c r="D70" s="39">
        <v>1</v>
      </c>
      <c r="E70" s="38" t="s">
        <v>21</v>
      </c>
      <c r="F70" s="40">
        <v>1440</v>
      </c>
      <c r="G70" s="38" t="s">
        <v>10</v>
      </c>
      <c r="H70" s="38" t="s">
        <v>57</v>
      </c>
      <c r="K70" s="69"/>
      <c r="L70" s="69"/>
      <c r="M70" s="69"/>
    </row>
    <row r="71" spans="2:20" ht="15.75" thickTop="1" thickBot="1" x14ac:dyDescent="0.25">
      <c r="B71" s="38">
        <v>2</v>
      </c>
      <c r="C71" s="99"/>
      <c r="D71" s="39">
        <v>1</v>
      </c>
      <c r="E71" s="38" t="s">
        <v>32</v>
      </c>
      <c r="F71" s="40">
        <v>120</v>
      </c>
      <c r="G71" s="38" t="s">
        <v>10</v>
      </c>
      <c r="H71" s="38" t="s">
        <v>57</v>
      </c>
      <c r="K71" s="69"/>
      <c r="L71" s="69"/>
      <c r="M71" s="69"/>
    </row>
    <row r="72" spans="2:20" ht="15.75" thickTop="1" thickBot="1" x14ac:dyDescent="0.25">
      <c r="B72" s="38">
        <v>3</v>
      </c>
      <c r="C72" s="99"/>
      <c r="D72" s="39">
        <v>1</v>
      </c>
      <c r="E72" s="38" t="s">
        <v>41</v>
      </c>
      <c r="F72" s="40">
        <v>3000</v>
      </c>
      <c r="G72" s="38" t="s">
        <v>10</v>
      </c>
      <c r="H72" s="38" t="s">
        <v>57</v>
      </c>
      <c r="K72" s="69"/>
      <c r="L72" s="69"/>
      <c r="M72" s="69"/>
    </row>
    <row r="73" spans="2:20" ht="15.75" thickTop="1" thickBot="1" x14ac:dyDescent="0.25">
      <c r="B73" s="38">
        <v>4</v>
      </c>
      <c r="C73" s="99"/>
      <c r="D73" s="39">
        <v>1</v>
      </c>
      <c r="E73" s="38" t="s">
        <v>43</v>
      </c>
      <c r="F73" s="40">
        <v>750</v>
      </c>
      <c r="G73" s="38" t="s">
        <v>10</v>
      </c>
      <c r="H73" s="38" t="s">
        <v>57</v>
      </c>
      <c r="K73" s="69"/>
      <c r="L73" s="69"/>
      <c r="M73" s="69"/>
      <c r="N73" s="100" t="s">
        <v>49</v>
      </c>
      <c r="O73" s="101"/>
      <c r="P73" s="101"/>
      <c r="Q73" s="101"/>
      <c r="R73" s="101"/>
      <c r="S73" s="101"/>
      <c r="T73" s="102"/>
    </row>
    <row r="74" spans="2:20" ht="15.75" thickTop="1" thickBot="1" x14ac:dyDescent="0.25">
      <c r="B74" s="38">
        <v>5</v>
      </c>
      <c r="C74" s="91"/>
      <c r="D74" s="39">
        <v>1</v>
      </c>
      <c r="E74" s="38" t="s">
        <v>34</v>
      </c>
      <c r="F74" s="40">
        <v>200</v>
      </c>
      <c r="G74" s="38" t="s">
        <v>10</v>
      </c>
      <c r="H74" s="38" t="s">
        <v>57</v>
      </c>
      <c r="K74" s="74" t="s">
        <v>73</v>
      </c>
      <c r="L74" s="74"/>
      <c r="M74" s="74"/>
      <c r="N74" s="103" t="s">
        <v>18</v>
      </c>
      <c r="O74" s="105" t="s">
        <v>9</v>
      </c>
      <c r="P74" s="105" t="s">
        <v>8</v>
      </c>
      <c r="Q74" s="105" t="s">
        <v>11</v>
      </c>
      <c r="R74" s="107" t="s">
        <v>12</v>
      </c>
      <c r="S74" s="105" t="s">
        <v>5</v>
      </c>
      <c r="T74" s="105" t="s">
        <v>7</v>
      </c>
    </row>
    <row r="75" spans="2:20" ht="15.75" thickTop="1" thickBot="1" x14ac:dyDescent="0.25">
      <c r="B75" s="38">
        <v>6</v>
      </c>
      <c r="C75" s="92" t="s">
        <v>9</v>
      </c>
      <c r="D75" s="39">
        <v>1</v>
      </c>
      <c r="E75" s="38" t="s">
        <v>41</v>
      </c>
      <c r="F75" s="40">
        <v>5000</v>
      </c>
      <c r="G75" s="38" t="s">
        <v>10</v>
      </c>
      <c r="H75" s="38" t="s">
        <v>59</v>
      </c>
      <c r="K75" s="74" t="s">
        <v>50</v>
      </c>
      <c r="L75" s="74"/>
      <c r="M75" s="43" t="s">
        <v>51</v>
      </c>
      <c r="N75" s="132"/>
      <c r="O75" s="133"/>
      <c r="P75" s="133"/>
      <c r="Q75" s="133"/>
      <c r="R75" s="134"/>
      <c r="S75" s="133"/>
      <c r="T75" s="133"/>
    </row>
    <row r="76" spans="2:20" ht="15.75" thickTop="1" thickBot="1" x14ac:dyDescent="0.25">
      <c r="B76" s="38">
        <v>7</v>
      </c>
      <c r="C76" s="93"/>
      <c r="D76" s="39">
        <v>2</v>
      </c>
      <c r="E76" s="47" t="s">
        <v>56</v>
      </c>
      <c r="F76" s="40">
        <f>300+210</f>
        <v>510</v>
      </c>
      <c r="G76" s="38" t="s">
        <v>10</v>
      </c>
      <c r="H76" s="38" t="s">
        <v>59</v>
      </c>
      <c r="K76" s="74" t="s">
        <v>60</v>
      </c>
      <c r="L76" s="74"/>
      <c r="M76" s="69">
        <f>SUM(N76:T77)</f>
        <v>43</v>
      </c>
      <c r="N76" s="73">
        <v>1</v>
      </c>
      <c r="O76" s="73">
        <v>10</v>
      </c>
      <c r="P76" s="73">
        <v>2</v>
      </c>
      <c r="Q76" s="73">
        <v>0</v>
      </c>
      <c r="R76" s="73">
        <v>1</v>
      </c>
      <c r="S76" s="73">
        <v>13</v>
      </c>
      <c r="T76" s="73">
        <v>16</v>
      </c>
    </row>
    <row r="77" spans="2:20" ht="15.75" thickTop="1" thickBot="1" x14ac:dyDescent="0.25">
      <c r="B77" s="38">
        <v>8</v>
      </c>
      <c r="C77" s="93"/>
      <c r="D77" s="39">
        <v>1</v>
      </c>
      <c r="E77" s="38" t="s">
        <v>43</v>
      </c>
      <c r="F77" s="40">
        <v>2000</v>
      </c>
      <c r="G77" s="38" t="s">
        <v>10</v>
      </c>
      <c r="H77" s="38" t="s">
        <v>59</v>
      </c>
      <c r="K77" s="74"/>
      <c r="L77" s="74"/>
      <c r="M77" s="69"/>
      <c r="N77" s="73"/>
      <c r="O77" s="73"/>
      <c r="P77" s="73"/>
      <c r="Q77" s="73"/>
      <c r="R77" s="73"/>
      <c r="S77" s="73"/>
      <c r="T77" s="73"/>
    </row>
    <row r="78" spans="2:20" ht="15.75" thickTop="1" thickBot="1" x14ac:dyDescent="0.25">
      <c r="B78" s="38">
        <v>9</v>
      </c>
      <c r="C78" s="93"/>
      <c r="D78" s="39">
        <v>1</v>
      </c>
      <c r="E78" s="38" t="s">
        <v>34</v>
      </c>
      <c r="F78" s="40">
        <v>1000</v>
      </c>
      <c r="G78" s="38" t="s">
        <v>10</v>
      </c>
      <c r="H78" s="38" t="s">
        <v>59</v>
      </c>
      <c r="K78" s="69" t="s">
        <v>52</v>
      </c>
      <c r="L78" s="69"/>
      <c r="M78" s="69">
        <f>SUM(N78:T79)</f>
        <v>42</v>
      </c>
      <c r="N78" s="73">
        <v>3</v>
      </c>
      <c r="O78" s="73">
        <v>20</v>
      </c>
      <c r="P78" s="73">
        <v>4</v>
      </c>
      <c r="Q78" s="73">
        <v>5</v>
      </c>
      <c r="R78" s="73">
        <v>4</v>
      </c>
      <c r="S78" s="73">
        <v>4</v>
      </c>
      <c r="T78" s="73">
        <v>2</v>
      </c>
    </row>
    <row r="79" spans="2:20" ht="15.75" thickTop="1" thickBot="1" x14ac:dyDescent="0.25">
      <c r="B79" s="38">
        <v>10</v>
      </c>
      <c r="C79" s="93"/>
      <c r="D79" s="39">
        <v>1</v>
      </c>
      <c r="E79" s="38" t="s">
        <v>32</v>
      </c>
      <c r="F79" s="40">
        <v>100</v>
      </c>
      <c r="G79" s="38" t="s">
        <v>10</v>
      </c>
      <c r="H79" s="38" t="s">
        <v>59</v>
      </c>
      <c r="K79" s="69"/>
      <c r="L79" s="69"/>
      <c r="M79" s="69"/>
      <c r="N79" s="73"/>
      <c r="O79" s="73"/>
      <c r="P79" s="73"/>
      <c r="Q79" s="73"/>
      <c r="R79" s="73"/>
      <c r="S79" s="73"/>
      <c r="T79" s="73"/>
    </row>
    <row r="80" spans="2:20" ht="15.75" thickTop="1" thickBot="1" x14ac:dyDescent="0.25">
      <c r="B80" s="39">
        <v>11</v>
      </c>
      <c r="C80" s="127"/>
      <c r="D80" s="39">
        <v>1</v>
      </c>
      <c r="E80" s="39" t="s">
        <v>21</v>
      </c>
      <c r="F80" s="52">
        <v>480</v>
      </c>
      <c r="G80" s="39" t="s">
        <v>10</v>
      </c>
      <c r="H80" s="39" t="s">
        <v>59</v>
      </c>
      <c r="K80" s="69" t="s">
        <v>54</v>
      </c>
      <c r="L80" s="69"/>
      <c r="M80" s="70">
        <f>SUM(N80:T82)</f>
        <v>58</v>
      </c>
      <c r="N80" s="73">
        <v>33</v>
      </c>
      <c r="O80" s="73">
        <v>9</v>
      </c>
      <c r="P80" s="73">
        <v>3</v>
      </c>
      <c r="Q80" s="73">
        <v>3</v>
      </c>
      <c r="R80" s="73">
        <v>0</v>
      </c>
      <c r="S80" s="73">
        <v>0</v>
      </c>
      <c r="T80" s="73">
        <v>10</v>
      </c>
    </row>
    <row r="81" spans="2:20" ht="15.75" thickTop="1" thickBot="1" x14ac:dyDescent="0.25">
      <c r="B81" s="38">
        <v>12</v>
      </c>
      <c r="C81" s="90" t="s">
        <v>8</v>
      </c>
      <c r="D81" s="39">
        <v>1</v>
      </c>
      <c r="E81" s="47" t="s">
        <v>56</v>
      </c>
      <c r="F81" s="52">
        <v>160</v>
      </c>
      <c r="G81" s="39" t="s">
        <v>10</v>
      </c>
      <c r="H81" s="39" t="s">
        <v>59</v>
      </c>
      <c r="K81" s="69"/>
      <c r="L81" s="69"/>
      <c r="M81" s="71"/>
      <c r="N81" s="73"/>
      <c r="O81" s="73"/>
      <c r="P81" s="73"/>
      <c r="Q81" s="73"/>
      <c r="R81" s="73"/>
      <c r="S81" s="73"/>
      <c r="T81" s="73"/>
    </row>
    <row r="82" spans="2:20" ht="15.75" thickTop="1" thickBot="1" x14ac:dyDescent="0.25">
      <c r="B82" s="38">
        <v>13</v>
      </c>
      <c r="C82" s="91"/>
      <c r="D82" s="47">
        <v>3</v>
      </c>
      <c r="E82" s="38" t="s">
        <v>22</v>
      </c>
      <c r="F82" s="47">
        <f>104+88+108</f>
        <v>300</v>
      </c>
      <c r="G82" s="47" t="s">
        <v>13</v>
      </c>
      <c r="H82" s="47" t="s">
        <v>57</v>
      </c>
      <c r="K82" s="69"/>
      <c r="L82" s="69"/>
      <c r="M82" s="72"/>
      <c r="N82" s="73"/>
      <c r="O82" s="73"/>
      <c r="P82" s="73"/>
      <c r="Q82" s="73"/>
      <c r="R82" s="73"/>
      <c r="S82" s="73"/>
      <c r="T82" s="73"/>
    </row>
    <row r="83" spans="2:20" ht="15.75" thickTop="1" thickBot="1" x14ac:dyDescent="0.25">
      <c r="B83" s="38">
        <v>14</v>
      </c>
      <c r="C83" s="48" t="s">
        <v>11</v>
      </c>
      <c r="D83" s="39">
        <v>1</v>
      </c>
      <c r="E83" s="47" t="s">
        <v>56</v>
      </c>
      <c r="F83" s="40">
        <v>160</v>
      </c>
      <c r="G83" s="38" t="s">
        <v>10</v>
      </c>
      <c r="H83" s="38" t="s">
        <v>59</v>
      </c>
    </row>
    <row r="84" spans="2:20" ht="15.75" thickTop="1" thickBot="1" x14ac:dyDescent="0.25">
      <c r="B84" s="38">
        <v>15</v>
      </c>
      <c r="C84" s="92" t="s">
        <v>12</v>
      </c>
      <c r="D84" s="39">
        <v>2</v>
      </c>
      <c r="E84" s="38" t="s">
        <v>29</v>
      </c>
      <c r="F84" s="38">
        <v>400</v>
      </c>
      <c r="G84" s="38" t="s">
        <v>10</v>
      </c>
      <c r="H84" s="38" t="s">
        <v>59</v>
      </c>
    </row>
    <row r="85" spans="2:20" ht="15.75" thickTop="1" thickBot="1" x14ac:dyDescent="0.25">
      <c r="B85" s="38"/>
      <c r="C85" s="93"/>
      <c r="D85" s="39">
        <v>1</v>
      </c>
      <c r="E85" s="38" t="s">
        <v>55</v>
      </c>
      <c r="F85" s="38">
        <v>200</v>
      </c>
      <c r="G85" s="38" t="s">
        <v>10</v>
      </c>
      <c r="H85" s="38" t="s">
        <v>59</v>
      </c>
    </row>
    <row r="86" spans="2:20" ht="15.75" thickTop="1" thickBot="1" x14ac:dyDescent="0.25">
      <c r="B86" s="38">
        <v>16</v>
      </c>
      <c r="C86" s="93"/>
      <c r="D86" s="39">
        <v>2</v>
      </c>
      <c r="E86" s="38" t="s">
        <v>43</v>
      </c>
      <c r="F86" s="38">
        <f>250+900</f>
        <v>1150</v>
      </c>
      <c r="G86" s="38" t="s">
        <v>10</v>
      </c>
      <c r="H86" s="38" t="s">
        <v>59</v>
      </c>
    </row>
    <row r="87" spans="2:20" ht="15.75" thickTop="1" thickBot="1" x14ac:dyDescent="0.25">
      <c r="B87" s="38">
        <v>17</v>
      </c>
      <c r="C87" s="93"/>
      <c r="D87" s="39">
        <v>2</v>
      </c>
      <c r="E87" s="38" t="s">
        <v>34</v>
      </c>
      <c r="F87" s="38">
        <v>200</v>
      </c>
      <c r="G87" s="38" t="s">
        <v>10</v>
      </c>
      <c r="H87" s="38" t="s">
        <v>59</v>
      </c>
    </row>
    <row r="88" spans="2:20" ht="15.75" thickTop="1" thickBot="1" x14ac:dyDescent="0.25">
      <c r="B88" s="38">
        <v>18</v>
      </c>
      <c r="C88" s="94"/>
      <c r="D88" s="39">
        <v>2</v>
      </c>
      <c r="E88" s="47" t="s">
        <v>56</v>
      </c>
      <c r="F88" s="38">
        <f>400+400</f>
        <v>800</v>
      </c>
      <c r="G88" s="38" t="s">
        <v>10</v>
      </c>
      <c r="H88" s="38" t="s">
        <v>59</v>
      </c>
    </row>
    <row r="89" spans="2:20" ht="15.75" thickTop="1" thickBot="1" x14ac:dyDescent="0.25">
      <c r="B89" s="38">
        <v>19</v>
      </c>
      <c r="C89" s="38" t="s">
        <v>5</v>
      </c>
      <c r="D89" s="39">
        <v>6</v>
      </c>
      <c r="E89" s="38" t="s">
        <v>22</v>
      </c>
      <c r="F89" s="38">
        <f>130+60+30+240+30+150</f>
        <v>640</v>
      </c>
      <c r="G89" s="38" t="s">
        <v>13</v>
      </c>
      <c r="H89" s="38" t="s">
        <v>57</v>
      </c>
    </row>
    <row r="90" spans="2:20" ht="15.75" thickTop="1" thickBot="1" x14ac:dyDescent="0.25">
      <c r="B90" s="38">
        <v>20</v>
      </c>
      <c r="C90" s="39" t="s">
        <v>7</v>
      </c>
      <c r="D90" s="39">
        <v>1</v>
      </c>
      <c r="E90" s="53" t="s">
        <v>21</v>
      </c>
      <c r="F90" s="40">
        <v>1950</v>
      </c>
      <c r="G90" s="38" t="s">
        <v>10</v>
      </c>
      <c r="H90" s="38" t="s">
        <v>57</v>
      </c>
    </row>
    <row r="91" spans="2:20" ht="15.75" thickTop="1" thickBot="1" x14ac:dyDescent="0.25">
      <c r="B91" s="129" t="s">
        <v>4</v>
      </c>
      <c r="C91" s="129"/>
      <c r="D91" s="36">
        <f>SUM(D70:D90)</f>
        <v>33</v>
      </c>
      <c r="E91" s="36" t="s">
        <v>20</v>
      </c>
      <c r="F91" s="13" t="s">
        <v>20</v>
      </c>
      <c r="G91" s="36" t="s">
        <v>20</v>
      </c>
      <c r="H91" s="36" t="s">
        <v>20</v>
      </c>
    </row>
    <row r="92" spans="2:20" ht="15.75" thickTop="1" thickBot="1" x14ac:dyDescent="0.25">
      <c r="B92" s="20"/>
      <c r="C92" s="11"/>
      <c r="D92" s="11"/>
      <c r="E92" s="11"/>
      <c r="F92" s="11"/>
      <c r="G92" s="11"/>
      <c r="H92" s="11"/>
      <c r="K92" s="69" t="s">
        <v>48</v>
      </c>
      <c r="L92" s="69"/>
      <c r="M92" s="69"/>
    </row>
    <row r="93" spans="2:20" ht="15.75" thickTop="1" thickBot="1" x14ac:dyDescent="0.25">
      <c r="B93" s="15"/>
      <c r="C93" s="14" t="s">
        <v>0</v>
      </c>
      <c r="D93" s="130">
        <v>44774</v>
      </c>
      <c r="E93" s="129"/>
      <c r="F93" s="15"/>
      <c r="G93" s="15"/>
      <c r="H93" s="15"/>
      <c r="K93" s="69"/>
      <c r="L93" s="69"/>
      <c r="M93" s="69"/>
    </row>
    <row r="94" spans="2:20" ht="15.75" thickTop="1" thickBot="1" x14ac:dyDescent="0.25">
      <c r="B94" s="15"/>
      <c r="C94" s="15"/>
      <c r="D94" s="15"/>
      <c r="E94" s="15"/>
      <c r="F94" s="15"/>
      <c r="G94" s="15"/>
      <c r="H94" s="15"/>
      <c r="K94" s="69"/>
      <c r="L94" s="69"/>
      <c r="M94" s="69"/>
    </row>
    <row r="95" spans="2:20" ht="15.75" thickTop="1" thickBot="1" x14ac:dyDescent="0.25">
      <c r="B95" s="19"/>
      <c r="C95" s="19"/>
      <c r="D95" s="19"/>
      <c r="E95" s="19"/>
      <c r="F95" s="19"/>
      <c r="G95" s="19"/>
      <c r="H95" s="19"/>
      <c r="K95" s="69"/>
      <c r="L95" s="69"/>
      <c r="M95" s="69"/>
      <c r="N95" s="100" t="s">
        <v>49</v>
      </c>
      <c r="O95" s="101"/>
      <c r="P95" s="101"/>
      <c r="Q95" s="101"/>
      <c r="R95" s="101"/>
      <c r="S95" s="101"/>
      <c r="T95" s="102"/>
    </row>
    <row r="96" spans="2:20" ht="16.5" thickTop="1" thickBot="1" x14ac:dyDescent="0.3">
      <c r="B96" s="75" t="s">
        <v>1</v>
      </c>
      <c r="C96" s="77" t="s">
        <v>2</v>
      </c>
      <c r="D96" s="79" t="s">
        <v>23</v>
      </c>
      <c r="E96" s="81" t="s">
        <v>24</v>
      </c>
      <c r="F96" s="83" t="s">
        <v>15</v>
      </c>
      <c r="G96" s="85" t="s">
        <v>6</v>
      </c>
      <c r="H96" s="81" t="s">
        <v>30</v>
      </c>
      <c r="K96" s="87" t="s">
        <v>74</v>
      </c>
      <c r="L96" s="88"/>
      <c r="M96" s="89"/>
      <c r="N96" s="56" t="s">
        <v>18</v>
      </c>
      <c r="O96" s="57" t="s">
        <v>9</v>
      </c>
      <c r="P96" s="57" t="s">
        <v>8</v>
      </c>
      <c r="Q96" s="57" t="s">
        <v>11</v>
      </c>
      <c r="R96" s="58" t="s">
        <v>12</v>
      </c>
      <c r="S96" s="57" t="s">
        <v>5</v>
      </c>
      <c r="T96" s="57" t="s">
        <v>7</v>
      </c>
    </row>
    <row r="97" spans="2:20" ht="15.75" thickTop="1" thickBot="1" x14ac:dyDescent="0.25">
      <c r="B97" s="76"/>
      <c r="C97" s="78"/>
      <c r="D97" s="80"/>
      <c r="E97" s="82"/>
      <c r="F97" s="84"/>
      <c r="G97" s="86"/>
      <c r="H97" s="82"/>
      <c r="K97" s="74" t="s">
        <v>50</v>
      </c>
      <c r="L97" s="74"/>
      <c r="M97" s="43" t="s">
        <v>51</v>
      </c>
    </row>
    <row r="98" spans="2:20" ht="15.75" thickTop="1" thickBot="1" x14ac:dyDescent="0.25">
      <c r="B98" s="54">
        <v>1</v>
      </c>
      <c r="C98" s="90" t="s">
        <v>18</v>
      </c>
      <c r="D98" s="39">
        <v>1</v>
      </c>
      <c r="E98" s="47" t="s">
        <v>56</v>
      </c>
      <c r="F98" s="47">
        <v>480</v>
      </c>
      <c r="G98" s="47" t="s">
        <v>10</v>
      </c>
      <c r="H98" s="47" t="s">
        <v>59</v>
      </c>
      <c r="K98" s="74" t="s">
        <v>60</v>
      </c>
      <c r="L98" s="74"/>
      <c r="M98" s="69">
        <f>SUM(N98:T99)</f>
        <v>87</v>
      </c>
      <c r="N98" s="73">
        <v>5</v>
      </c>
      <c r="O98" s="73">
        <v>4</v>
      </c>
      <c r="P98" s="73">
        <v>10</v>
      </c>
      <c r="Q98" s="73">
        <v>0</v>
      </c>
      <c r="R98" s="73">
        <v>5</v>
      </c>
      <c r="S98" s="73">
        <v>50</v>
      </c>
      <c r="T98" s="73">
        <v>13</v>
      </c>
    </row>
    <row r="99" spans="2:20" ht="15.75" thickTop="1" thickBot="1" x14ac:dyDescent="0.25">
      <c r="B99" s="55"/>
      <c r="C99" s="99"/>
      <c r="D99" s="39">
        <v>1</v>
      </c>
      <c r="E99" s="47" t="s">
        <v>22</v>
      </c>
      <c r="F99" s="47">
        <v>1144</v>
      </c>
      <c r="G99" s="47" t="s">
        <v>13</v>
      </c>
      <c r="H99" s="47" t="s">
        <v>45</v>
      </c>
      <c r="K99" s="74"/>
      <c r="L99" s="74"/>
      <c r="M99" s="69"/>
      <c r="N99" s="73"/>
      <c r="O99" s="73"/>
      <c r="P99" s="73"/>
      <c r="Q99" s="73"/>
      <c r="R99" s="73"/>
      <c r="S99" s="73"/>
      <c r="T99" s="73"/>
    </row>
    <row r="100" spans="2:20" ht="15.75" thickTop="1" thickBot="1" x14ac:dyDescent="0.25">
      <c r="B100" s="55"/>
      <c r="C100" s="91"/>
      <c r="D100" s="39">
        <v>1</v>
      </c>
      <c r="E100" s="47" t="s">
        <v>75</v>
      </c>
      <c r="F100" s="47">
        <v>30</v>
      </c>
      <c r="G100" s="47" t="s">
        <v>76</v>
      </c>
      <c r="H100" s="47" t="s">
        <v>59</v>
      </c>
      <c r="K100" s="69" t="s">
        <v>52</v>
      </c>
      <c r="L100" s="69"/>
      <c r="M100" s="69">
        <f>SUM(N100:T102)</f>
        <v>48</v>
      </c>
      <c r="N100" s="73">
        <v>4</v>
      </c>
      <c r="O100" s="73">
        <v>22</v>
      </c>
      <c r="P100" s="73">
        <v>10</v>
      </c>
      <c r="Q100" s="73">
        <v>4</v>
      </c>
      <c r="R100" s="73">
        <v>2</v>
      </c>
      <c r="S100" s="73">
        <v>4</v>
      </c>
      <c r="T100" s="73">
        <v>2</v>
      </c>
    </row>
    <row r="101" spans="2:20" ht="15.75" thickTop="1" thickBot="1" x14ac:dyDescent="0.25">
      <c r="B101" s="55">
        <v>2</v>
      </c>
      <c r="C101" s="90" t="s">
        <v>9</v>
      </c>
      <c r="D101" s="39">
        <v>5</v>
      </c>
      <c r="E101" s="38" t="s">
        <v>22</v>
      </c>
      <c r="F101" s="40">
        <f>244+244+344+244+38</f>
        <v>1114</v>
      </c>
      <c r="G101" s="38" t="s">
        <v>13</v>
      </c>
      <c r="H101" s="38" t="s">
        <v>45</v>
      </c>
      <c r="K101" s="69"/>
      <c r="L101" s="69"/>
      <c r="M101" s="69"/>
      <c r="N101" s="73"/>
      <c r="O101" s="73"/>
      <c r="P101" s="73"/>
      <c r="Q101" s="73"/>
      <c r="R101" s="73"/>
      <c r="S101" s="73"/>
      <c r="T101" s="73"/>
    </row>
    <row r="102" spans="2:20" ht="15.75" thickTop="1" thickBot="1" x14ac:dyDescent="0.25">
      <c r="B102" s="55">
        <v>4</v>
      </c>
      <c r="C102" s="91"/>
      <c r="D102" s="39">
        <v>1</v>
      </c>
      <c r="E102" s="47" t="s">
        <v>56</v>
      </c>
      <c r="F102" s="40">
        <v>320</v>
      </c>
      <c r="G102" s="38" t="s">
        <v>10</v>
      </c>
      <c r="H102" s="38" t="s">
        <v>19</v>
      </c>
      <c r="K102" s="69"/>
      <c r="L102" s="69"/>
      <c r="M102" s="69"/>
      <c r="N102" s="73"/>
      <c r="O102" s="73"/>
      <c r="P102" s="73"/>
      <c r="Q102" s="73"/>
      <c r="R102" s="73"/>
      <c r="S102" s="73"/>
      <c r="T102" s="73"/>
    </row>
    <row r="103" spans="2:20" ht="15.75" thickTop="1" thickBot="1" x14ac:dyDescent="0.25">
      <c r="B103" s="54">
        <v>5</v>
      </c>
      <c r="C103" s="64" t="s">
        <v>8</v>
      </c>
      <c r="D103" s="47"/>
      <c r="E103" s="47" t="s">
        <v>42</v>
      </c>
      <c r="F103" s="47"/>
      <c r="G103" s="47" t="s">
        <v>42</v>
      </c>
      <c r="H103" s="47" t="s">
        <v>42</v>
      </c>
      <c r="K103" s="69" t="s">
        <v>54</v>
      </c>
      <c r="L103" s="69"/>
      <c r="M103" s="70">
        <f>SUM(N103:T105)</f>
        <v>57</v>
      </c>
      <c r="N103" s="73">
        <v>3</v>
      </c>
      <c r="O103" s="73">
        <v>9</v>
      </c>
      <c r="P103" s="73">
        <v>6</v>
      </c>
      <c r="Q103" s="73">
        <v>0</v>
      </c>
      <c r="R103" s="73">
        <v>0</v>
      </c>
      <c r="S103" s="73">
        <v>27</v>
      </c>
      <c r="T103" s="73">
        <v>12</v>
      </c>
    </row>
    <row r="104" spans="2:20" ht="15.75" thickTop="1" thickBot="1" x14ac:dyDescent="0.25">
      <c r="B104" s="55">
        <v>6</v>
      </c>
      <c r="C104" s="90" t="s">
        <v>11</v>
      </c>
      <c r="D104" s="46">
        <v>3</v>
      </c>
      <c r="E104" s="50" t="s">
        <v>22</v>
      </c>
      <c r="F104" s="50">
        <f>67+117+117</f>
        <v>301</v>
      </c>
      <c r="G104" s="50" t="s">
        <v>13</v>
      </c>
      <c r="H104" s="50" t="s">
        <v>45</v>
      </c>
      <c r="K104" s="69"/>
      <c r="L104" s="69"/>
      <c r="M104" s="71"/>
      <c r="N104" s="73"/>
      <c r="O104" s="73"/>
      <c r="P104" s="73"/>
      <c r="Q104" s="73"/>
      <c r="R104" s="73"/>
      <c r="S104" s="73"/>
      <c r="T104" s="73"/>
    </row>
    <row r="105" spans="2:20" ht="15.75" thickTop="1" thickBot="1" x14ac:dyDescent="0.25">
      <c r="B105" s="55"/>
      <c r="C105" s="99"/>
      <c r="D105" s="46">
        <v>2</v>
      </c>
      <c r="E105" s="47" t="s">
        <v>56</v>
      </c>
      <c r="F105" s="50">
        <f>100+100</f>
        <v>200</v>
      </c>
      <c r="G105" s="50" t="s">
        <v>10</v>
      </c>
      <c r="H105" s="50" t="s">
        <v>61</v>
      </c>
      <c r="K105" s="69"/>
      <c r="L105" s="69"/>
      <c r="M105" s="72"/>
      <c r="N105" s="73"/>
      <c r="O105" s="73"/>
      <c r="P105" s="73"/>
      <c r="Q105" s="73"/>
      <c r="R105" s="73"/>
      <c r="S105" s="73"/>
      <c r="T105" s="73"/>
    </row>
    <row r="106" spans="2:20" ht="15.75" thickTop="1" thickBot="1" x14ac:dyDescent="0.25">
      <c r="B106" s="54">
        <v>7</v>
      </c>
      <c r="C106" s="91"/>
      <c r="D106" s="46">
        <v>1</v>
      </c>
      <c r="E106" s="50" t="s">
        <v>32</v>
      </c>
      <c r="F106" s="50">
        <v>320</v>
      </c>
      <c r="G106" s="50" t="s">
        <v>10</v>
      </c>
      <c r="H106" s="50" t="s">
        <v>61</v>
      </c>
    </row>
    <row r="107" spans="2:20" ht="15.75" thickTop="1" thickBot="1" x14ac:dyDescent="0.25">
      <c r="B107" s="55">
        <v>8</v>
      </c>
      <c r="C107" s="92" t="s">
        <v>12</v>
      </c>
      <c r="D107" s="46">
        <v>1</v>
      </c>
      <c r="E107" s="50" t="s">
        <v>21</v>
      </c>
      <c r="F107" s="50">
        <v>400</v>
      </c>
      <c r="G107" s="50" t="s">
        <v>10</v>
      </c>
      <c r="H107" s="50" t="s">
        <v>59</v>
      </c>
    </row>
    <row r="108" spans="2:20" ht="15.75" thickTop="1" thickBot="1" x14ac:dyDescent="0.25">
      <c r="B108" s="54">
        <v>9</v>
      </c>
      <c r="C108" s="127"/>
      <c r="D108" s="46">
        <v>1</v>
      </c>
      <c r="E108" s="50" t="s">
        <v>32</v>
      </c>
      <c r="F108" s="65">
        <v>400</v>
      </c>
      <c r="G108" s="50" t="s">
        <v>10</v>
      </c>
      <c r="H108" s="66" t="s">
        <v>59</v>
      </c>
    </row>
    <row r="109" spans="2:20" ht="15.75" thickTop="1" thickBot="1" x14ac:dyDescent="0.25">
      <c r="B109" s="55">
        <v>10</v>
      </c>
      <c r="C109" s="50" t="s">
        <v>5</v>
      </c>
      <c r="D109" s="67">
        <v>2</v>
      </c>
      <c r="E109" s="67" t="s">
        <v>22</v>
      </c>
      <c r="F109" s="67">
        <f>390+390</f>
        <v>780</v>
      </c>
      <c r="G109" s="67" t="s">
        <v>13</v>
      </c>
      <c r="H109" s="67" t="s">
        <v>45</v>
      </c>
    </row>
    <row r="110" spans="2:20" ht="15.75" thickTop="1" thickBot="1" x14ac:dyDescent="0.25">
      <c r="B110" s="54">
        <v>11</v>
      </c>
      <c r="C110" s="90" t="s">
        <v>7</v>
      </c>
      <c r="D110" s="46">
        <v>1</v>
      </c>
      <c r="E110" s="50" t="s">
        <v>22</v>
      </c>
      <c r="F110" s="50">
        <v>240</v>
      </c>
      <c r="G110" s="50" t="s">
        <v>13</v>
      </c>
      <c r="H110" s="50" t="s">
        <v>45</v>
      </c>
    </row>
    <row r="111" spans="2:20" ht="15.75" thickTop="1" thickBot="1" x14ac:dyDescent="0.25">
      <c r="B111" s="55"/>
      <c r="C111" s="99"/>
      <c r="D111" s="46">
        <v>1</v>
      </c>
      <c r="E111" s="50" t="s">
        <v>32</v>
      </c>
      <c r="F111" s="50">
        <v>100</v>
      </c>
      <c r="G111" s="50" t="s">
        <v>10</v>
      </c>
      <c r="H111" s="50" t="s">
        <v>59</v>
      </c>
    </row>
    <row r="112" spans="2:20" ht="15.75" thickTop="1" thickBot="1" x14ac:dyDescent="0.25">
      <c r="B112" s="55">
        <v>12</v>
      </c>
      <c r="C112" s="91"/>
      <c r="D112" s="46">
        <v>1</v>
      </c>
      <c r="E112" s="50" t="s">
        <v>77</v>
      </c>
      <c r="F112" s="50">
        <v>2500</v>
      </c>
      <c r="G112" s="50" t="s">
        <v>78</v>
      </c>
      <c r="H112" s="50" t="s">
        <v>59</v>
      </c>
    </row>
    <row r="113" spans="2:8" ht="15.75" thickTop="1" thickBot="1" x14ac:dyDescent="0.25">
      <c r="B113" s="135" t="s">
        <v>4</v>
      </c>
      <c r="C113" s="136"/>
      <c r="D113" s="35">
        <f>SUM(D98:D112)</f>
        <v>22</v>
      </c>
      <c r="E113" s="35" t="s">
        <v>20</v>
      </c>
      <c r="F113" s="68" t="s">
        <v>20</v>
      </c>
      <c r="G113" s="35" t="s">
        <v>20</v>
      </c>
      <c r="H113" s="35" t="s">
        <v>20</v>
      </c>
    </row>
    <row r="114" spans="2:8" ht="15.75" thickTop="1" thickBot="1" x14ac:dyDescent="0.25"/>
    <row r="115" spans="2:8" ht="15" thickTop="1" x14ac:dyDescent="0.2">
      <c r="B115" s="137" t="s">
        <v>79</v>
      </c>
      <c r="C115" s="138"/>
      <c r="D115" s="139"/>
      <c r="E115" s="140"/>
    </row>
    <row r="116" spans="2:8" ht="15" thickBot="1" x14ac:dyDescent="0.25">
      <c r="B116" s="141" t="s">
        <v>80</v>
      </c>
      <c r="C116" s="142"/>
      <c r="D116" s="143"/>
      <c r="E116" s="144"/>
    </row>
    <row r="117" spans="2:8" ht="30" thickTop="1" thickBot="1" x14ac:dyDescent="0.25">
      <c r="B117" s="145" t="s">
        <v>1</v>
      </c>
      <c r="C117" s="146" t="s">
        <v>81</v>
      </c>
      <c r="D117" s="147" t="s">
        <v>82</v>
      </c>
      <c r="E117" s="148"/>
    </row>
    <row r="118" spans="2:8" ht="15.75" thickTop="1" thickBot="1" x14ac:dyDescent="0.25">
      <c r="B118" s="149">
        <v>1</v>
      </c>
      <c r="C118" s="150" t="s">
        <v>18</v>
      </c>
      <c r="D118" s="151">
        <f>SUM(D23+D45+D46+D47+D48+D70+D71+D72+D73+D99+D100+D74+D98)</f>
        <v>14</v>
      </c>
      <c r="E118" s="152"/>
    </row>
    <row r="119" spans="2:8" ht="15.75" thickTop="1" thickBot="1" x14ac:dyDescent="0.25">
      <c r="B119" s="153">
        <v>2</v>
      </c>
      <c r="C119" s="154" t="s">
        <v>9</v>
      </c>
      <c r="D119" s="155">
        <f>SUM(D24+D25+D26+D27+D49+D50+D75+D76+D77+D78+D79+D80+D101+D102)</f>
        <v>19</v>
      </c>
      <c r="E119" s="152"/>
    </row>
    <row r="120" spans="2:8" ht="15.75" thickTop="1" thickBot="1" x14ac:dyDescent="0.25">
      <c r="B120" s="156">
        <v>3</v>
      </c>
      <c r="C120" s="157" t="s">
        <v>8</v>
      </c>
      <c r="D120" s="158">
        <f>SUM(D28+D29+D51+D52+D81+D82)</f>
        <v>8</v>
      </c>
      <c r="E120" s="61"/>
    </row>
    <row r="121" spans="2:8" ht="15.75" thickTop="1" thickBot="1" x14ac:dyDescent="0.25">
      <c r="B121" s="156">
        <v>4</v>
      </c>
      <c r="C121" s="157" t="s">
        <v>11</v>
      </c>
      <c r="D121" s="158">
        <f>SUM(D30+D53+D54+D55+D56+D83+D104+D105+D106)</f>
        <v>19</v>
      </c>
      <c r="E121" s="61"/>
    </row>
    <row r="122" spans="2:8" ht="15.75" thickTop="1" thickBot="1" x14ac:dyDescent="0.25">
      <c r="B122" s="149">
        <v>5</v>
      </c>
      <c r="C122" s="150" t="s">
        <v>12</v>
      </c>
      <c r="D122" s="159">
        <f>SUM(D31+D32+D33+D57+D58+D84+D85+D86+D87+D88+D107+D108)</f>
        <v>16</v>
      </c>
      <c r="E122" s="61"/>
    </row>
    <row r="123" spans="2:8" ht="15.75" thickTop="1" thickBot="1" x14ac:dyDescent="0.25">
      <c r="B123" s="149">
        <v>6</v>
      </c>
      <c r="C123" s="160" t="s">
        <v>83</v>
      </c>
      <c r="D123" s="161">
        <f>SUM(D34+D59+D89+D109)</f>
        <v>15</v>
      </c>
      <c r="E123" s="61"/>
    </row>
    <row r="124" spans="2:8" ht="15.75" thickTop="1" thickBot="1" x14ac:dyDescent="0.25">
      <c r="B124" s="162">
        <v>7</v>
      </c>
      <c r="C124" s="160" t="s">
        <v>7</v>
      </c>
      <c r="D124" s="161">
        <f>SUM(D35+D36+D37+D60+D61+D62+D90+D110+D111+D112)</f>
        <v>11</v>
      </c>
      <c r="E124" s="61"/>
    </row>
    <row r="125" spans="2:8" ht="15.75" thickTop="1" thickBot="1" x14ac:dyDescent="0.25">
      <c r="B125" s="163" t="s">
        <v>84</v>
      </c>
      <c r="C125" s="164"/>
      <c r="D125" s="165">
        <f>SUM(D118:D124)</f>
        <v>102</v>
      </c>
      <c r="E125" s="166">
        <f>+D113+D91+D63+D38</f>
        <v>102</v>
      </c>
    </row>
    <row r="126" spans="2:8" ht="15" thickTop="1" x14ac:dyDescent="0.2">
      <c r="B126" s="12"/>
    </row>
    <row r="127" spans="2:8" x14ac:dyDescent="0.2">
      <c r="B127" s="12"/>
    </row>
    <row r="128" spans="2:8" x14ac:dyDescent="0.2">
      <c r="B128" s="12"/>
    </row>
    <row r="129" spans="2:5" ht="15" thickBot="1" x14ac:dyDescent="0.25">
      <c r="B129" s="12"/>
    </row>
    <row r="130" spans="2:5" ht="15.75" thickTop="1" thickBot="1" x14ac:dyDescent="0.25">
      <c r="B130" s="12"/>
      <c r="C130" s="167" t="s">
        <v>79</v>
      </c>
      <c r="D130" s="168"/>
      <c r="E130" s="169"/>
    </row>
    <row r="131" spans="2:5" ht="15" thickTop="1" x14ac:dyDescent="0.2">
      <c r="B131" s="12"/>
      <c r="C131" s="170" t="s">
        <v>48</v>
      </c>
      <c r="D131" s="171"/>
      <c r="E131" s="172"/>
    </row>
    <row r="132" spans="2:5" ht="15" thickBot="1" x14ac:dyDescent="0.25">
      <c r="B132" s="12"/>
      <c r="C132" s="173"/>
      <c r="D132" s="174"/>
      <c r="E132" s="175"/>
    </row>
    <row r="133" spans="2:5" ht="15.75" thickTop="1" thickBot="1" x14ac:dyDescent="0.25">
      <c r="B133" s="12"/>
      <c r="C133" s="87" t="s">
        <v>80</v>
      </c>
      <c r="D133" s="88"/>
      <c r="E133" s="89"/>
    </row>
    <row r="134" spans="2:5" ht="15.75" thickTop="1" thickBot="1" x14ac:dyDescent="0.25">
      <c r="B134" s="12"/>
      <c r="C134" s="87" t="s">
        <v>50</v>
      </c>
      <c r="D134" s="89"/>
      <c r="E134" s="60" t="s">
        <v>51</v>
      </c>
    </row>
    <row r="135" spans="2:5" ht="15.75" thickTop="1" thickBot="1" x14ac:dyDescent="0.25">
      <c r="B135" s="12"/>
      <c r="C135" s="87" t="s">
        <v>60</v>
      </c>
      <c r="D135" s="89"/>
      <c r="E135" s="59">
        <f>SUM(M28,M54,M76,M98)</f>
        <v>174</v>
      </c>
    </row>
    <row r="136" spans="2:5" ht="29.25" customHeight="1" thickTop="1" thickBot="1" x14ac:dyDescent="0.25">
      <c r="B136" s="12"/>
      <c r="C136" s="100" t="s">
        <v>52</v>
      </c>
      <c r="D136" s="102"/>
      <c r="E136" s="59">
        <f>SUM(M30,M56,M78,M100)</f>
        <v>196</v>
      </c>
    </row>
    <row r="137" spans="2:5" ht="26.25" customHeight="1" thickTop="1" thickBot="1" x14ac:dyDescent="0.25">
      <c r="B137" s="12"/>
      <c r="C137" s="100" t="s">
        <v>54</v>
      </c>
      <c r="D137" s="102"/>
      <c r="E137" s="59">
        <f>SUM(M80,M103,M58,M32)</f>
        <v>310</v>
      </c>
    </row>
    <row r="138" spans="2:5" ht="15" thickTop="1" x14ac:dyDescent="0.2"/>
  </sheetData>
  <mergeCells count="211">
    <mergeCell ref="C136:D136"/>
    <mergeCell ref="C137:D137"/>
    <mergeCell ref="B113:C113"/>
    <mergeCell ref="B115:D115"/>
    <mergeCell ref="B116:D116"/>
    <mergeCell ref="B125:C125"/>
    <mergeCell ref="C130:E130"/>
    <mergeCell ref="C131:E132"/>
    <mergeCell ref="C133:E133"/>
    <mergeCell ref="C134:D134"/>
    <mergeCell ref="C135:D135"/>
    <mergeCell ref="B91:C91"/>
    <mergeCell ref="K92:M95"/>
    <mergeCell ref="D93:E93"/>
    <mergeCell ref="N95:T95"/>
    <mergeCell ref="C98:C100"/>
    <mergeCell ref="C101:C102"/>
    <mergeCell ref="C104:C106"/>
    <mergeCell ref="C107:C108"/>
    <mergeCell ref="C110:C112"/>
    <mergeCell ref="T58:T60"/>
    <mergeCell ref="B63:C63"/>
    <mergeCell ref="D65:E65"/>
    <mergeCell ref="K67:M73"/>
    <mergeCell ref="B68:B69"/>
    <mergeCell ref="C68:C69"/>
    <mergeCell ref="F68:F69"/>
    <mergeCell ref="G68:G69"/>
    <mergeCell ref="C70:C74"/>
    <mergeCell ref="N73:T73"/>
    <mergeCell ref="K74:M74"/>
    <mergeCell ref="N74:N75"/>
    <mergeCell ref="O74:O75"/>
    <mergeCell ref="P74:P75"/>
    <mergeCell ref="Q74:Q75"/>
    <mergeCell ref="R74:R75"/>
    <mergeCell ref="S74:S75"/>
    <mergeCell ref="T74:T75"/>
    <mergeCell ref="C75:C80"/>
    <mergeCell ref="K75:L75"/>
    <mergeCell ref="K76:L77"/>
    <mergeCell ref="K80:L82"/>
    <mergeCell ref="M80:M82"/>
    <mergeCell ref="B38:C38"/>
    <mergeCell ref="D40:E40"/>
    <mergeCell ref="C51:C52"/>
    <mergeCell ref="C49:C50"/>
    <mergeCell ref="S54:S55"/>
    <mergeCell ref="C57:C58"/>
    <mergeCell ref="K58:L60"/>
    <mergeCell ref="M58:M60"/>
    <mergeCell ref="N58:N60"/>
    <mergeCell ref="O58:O60"/>
    <mergeCell ref="P58:P60"/>
    <mergeCell ref="Q58:Q60"/>
    <mergeCell ref="R58:R60"/>
    <mergeCell ref="S58:S60"/>
    <mergeCell ref="C60:C62"/>
    <mergeCell ref="P28:P29"/>
    <mergeCell ref="Q28:Q29"/>
    <mergeCell ref="R28:R29"/>
    <mergeCell ref="S28:S29"/>
    <mergeCell ref="T28:T29"/>
    <mergeCell ref="C28:C29"/>
    <mergeCell ref="K28:L29"/>
    <mergeCell ref="M28:M29"/>
    <mergeCell ref="N28:N29"/>
    <mergeCell ref="O28:O29"/>
    <mergeCell ref="B21:B22"/>
    <mergeCell ref="C21:C22"/>
    <mergeCell ref="F21:F22"/>
    <mergeCell ref="G21:G22"/>
    <mergeCell ref="K21:M24"/>
    <mergeCell ref="C24:C27"/>
    <mergeCell ref="N24:T24"/>
    <mergeCell ref="K26:M26"/>
    <mergeCell ref="K27:L27"/>
    <mergeCell ref="P26:P27"/>
    <mergeCell ref="Q26:Q27"/>
    <mergeCell ref="R26:R27"/>
    <mergeCell ref="S26:S27"/>
    <mergeCell ref="T26:T27"/>
    <mergeCell ref="N26:N27"/>
    <mergeCell ref="O26:O27"/>
    <mergeCell ref="B8:C8"/>
    <mergeCell ref="B2:G2"/>
    <mergeCell ref="B3:G3"/>
    <mergeCell ref="B4:G4"/>
    <mergeCell ref="B6:C6"/>
    <mergeCell ref="B7:C7"/>
    <mergeCell ref="B14:H14"/>
    <mergeCell ref="B16:H16"/>
    <mergeCell ref="D18:E18"/>
    <mergeCell ref="B9:C9"/>
    <mergeCell ref="B10:C10"/>
    <mergeCell ref="T30:T31"/>
    <mergeCell ref="C31:C33"/>
    <mergeCell ref="K32:L36"/>
    <mergeCell ref="M32:M36"/>
    <mergeCell ref="N32:N36"/>
    <mergeCell ref="O32:O36"/>
    <mergeCell ref="P32:P36"/>
    <mergeCell ref="Q32:Q36"/>
    <mergeCell ref="R32:R36"/>
    <mergeCell ref="S32:S36"/>
    <mergeCell ref="T32:T36"/>
    <mergeCell ref="C35:C37"/>
    <mergeCell ref="K30:L31"/>
    <mergeCell ref="M30:M31"/>
    <mergeCell ref="N30:N31"/>
    <mergeCell ref="O30:O31"/>
    <mergeCell ref="P30:P31"/>
    <mergeCell ref="Q30:Q31"/>
    <mergeCell ref="R30:R31"/>
    <mergeCell ref="S30:S31"/>
    <mergeCell ref="B43:B44"/>
    <mergeCell ref="C43:C44"/>
    <mergeCell ref="F43:F44"/>
    <mergeCell ref="G43:G44"/>
    <mergeCell ref="C45:C48"/>
    <mergeCell ref="K48:M51"/>
    <mergeCell ref="N51:T51"/>
    <mergeCell ref="K52:M52"/>
    <mergeCell ref="N52:N53"/>
    <mergeCell ref="O52:O53"/>
    <mergeCell ref="P52:P53"/>
    <mergeCell ref="Q52:Q53"/>
    <mergeCell ref="R52:R53"/>
    <mergeCell ref="S52:S53"/>
    <mergeCell ref="T52:T53"/>
    <mergeCell ref="C53:C56"/>
    <mergeCell ref="K53:L53"/>
    <mergeCell ref="K54:L55"/>
    <mergeCell ref="M54:M55"/>
    <mergeCell ref="N54:N55"/>
    <mergeCell ref="O54:O55"/>
    <mergeCell ref="P54:P55"/>
    <mergeCell ref="Q54:Q55"/>
    <mergeCell ref="R54:R55"/>
    <mergeCell ref="T54:T55"/>
    <mergeCell ref="K56:L57"/>
    <mergeCell ref="M56:M57"/>
    <mergeCell ref="N56:N57"/>
    <mergeCell ref="O56:O57"/>
    <mergeCell ref="P56:P57"/>
    <mergeCell ref="Q56:Q57"/>
    <mergeCell ref="R56:R57"/>
    <mergeCell ref="S56:S57"/>
    <mergeCell ref="T56:T57"/>
    <mergeCell ref="M76:M77"/>
    <mergeCell ref="N76:N77"/>
    <mergeCell ref="O76:O77"/>
    <mergeCell ref="P76:P77"/>
    <mergeCell ref="Q76:Q77"/>
    <mergeCell ref="R76:R77"/>
    <mergeCell ref="S76:S77"/>
    <mergeCell ref="T76:T77"/>
    <mergeCell ref="K78:L79"/>
    <mergeCell ref="M78:M79"/>
    <mergeCell ref="N78:N79"/>
    <mergeCell ref="O78:O79"/>
    <mergeCell ref="P78:P79"/>
    <mergeCell ref="Q78:Q79"/>
    <mergeCell ref="R78:R79"/>
    <mergeCell ref="S78:S79"/>
    <mergeCell ref="T78:T79"/>
    <mergeCell ref="N80:N82"/>
    <mergeCell ref="O80:O82"/>
    <mergeCell ref="P80:P82"/>
    <mergeCell ref="Q80:Q82"/>
    <mergeCell ref="R80:R82"/>
    <mergeCell ref="S80:S82"/>
    <mergeCell ref="T80:T82"/>
    <mergeCell ref="C81:C82"/>
    <mergeCell ref="C84:C88"/>
    <mergeCell ref="B96:B97"/>
    <mergeCell ref="C96:C97"/>
    <mergeCell ref="D96:D97"/>
    <mergeCell ref="E96:E97"/>
    <mergeCell ref="F96:F97"/>
    <mergeCell ref="G96:G97"/>
    <mergeCell ref="H96:H97"/>
    <mergeCell ref="K96:M96"/>
    <mergeCell ref="K97:L97"/>
    <mergeCell ref="K98:L99"/>
    <mergeCell ref="M98:M99"/>
    <mergeCell ref="N98:N99"/>
    <mergeCell ref="O98:O99"/>
    <mergeCell ref="P98:P99"/>
    <mergeCell ref="Q98:Q99"/>
    <mergeCell ref="R98:R99"/>
    <mergeCell ref="S98:S99"/>
    <mergeCell ref="T98:T99"/>
    <mergeCell ref="K100:L102"/>
    <mergeCell ref="M100:M102"/>
    <mergeCell ref="N100:N102"/>
    <mergeCell ref="O100:O102"/>
    <mergeCell ref="P100:P102"/>
    <mergeCell ref="Q100:Q102"/>
    <mergeCell ref="R100:R102"/>
    <mergeCell ref="S100:S102"/>
    <mergeCell ref="T100:T102"/>
    <mergeCell ref="K103:L105"/>
    <mergeCell ref="M103:M105"/>
    <mergeCell ref="N103:N105"/>
    <mergeCell ref="O103:O105"/>
    <mergeCell ref="P103:P105"/>
    <mergeCell ref="Q103:Q105"/>
    <mergeCell ref="R103:R105"/>
    <mergeCell ref="S103:S105"/>
    <mergeCell ref="T103:T105"/>
  </mergeCells>
  <conditionalFormatting sqref="D125">
    <cfRule type="cellIs" dxfId="11" priority="6" operator="equal">
      <formula>$D$113</formula>
    </cfRule>
  </conditionalFormatting>
  <conditionalFormatting sqref="E135">
    <cfRule type="cellIs" dxfId="9" priority="5" operator="equal">
      <formula>$E$123</formula>
    </cfRule>
  </conditionalFormatting>
  <conditionalFormatting sqref="E136">
    <cfRule type="cellIs" dxfId="7" priority="3" operator="equal">
      <formula>$E$124</formula>
    </cfRule>
    <cfRule type="cellIs" dxfId="6" priority="4" operator="equal">
      <formula>$E$123</formula>
    </cfRule>
  </conditionalFormatting>
  <conditionalFormatting sqref="E137">
    <cfRule type="cellIs" dxfId="3" priority="1" operator="equal">
      <formula>$E$125</formula>
    </cfRule>
    <cfRule type="cellIs" dxfId="2" priority="2" operator="equal">
      <formula>$E$123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Verificación de Calidad Física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Rene  Gonzalez Morales</dc:creator>
  <cp:lastModifiedBy>Carlos  Calderon</cp:lastModifiedBy>
  <cp:lastPrinted>2020-10-02T17:00:01Z</cp:lastPrinted>
  <dcterms:created xsi:type="dcterms:W3CDTF">2018-08-30T17:28:14Z</dcterms:created>
  <dcterms:modified xsi:type="dcterms:W3CDTF">2022-09-23T18:17:02Z</dcterms:modified>
</cp:coreProperties>
</file>